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i\DOC\UNI\Yazduni_992\PP\"/>
    </mc:Choice>
  </mc:AlternateContent>
  <xr:revisionPtr revIDLastSave="0" documentId="13_ncr:1_{B94F6031-4CA3-4FEC-9CB7-D5DB668B0ABB}" xr6:coauthVersionLast="47" xr6:coauthVersionMax="47" xr10:uidLastSave="{00000000-0000-0000-0000-000000000000}"/>
  <bookViews>
    <workbookView xWindow="-120" yWindow="330" windowWidth="24240" windowHeight="13290" activeTab="3" xr2:uid="{E57B91E6-8F42-42B6-8CF3-4D2603D529DF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Sheet1!$A$1:$F$9</definedName>
    <definedName name="_xlnm.Print_Area" localSheetId="1">Sheet2!$A$1:$Y$1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3" l="1"/>
  <c r="G13" i="4" l="1"/>
  <c r="H16" i="4" s="1"/>
  <c r="G13" i="3"/>
  <c r="H16" i="3" s="1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H6" i="4"/>
  <c r="G6" i="4"/>
  <c r="H5" i="4"/>
  <c r="G5" i="4"/>
  <c r="H4" i="4"/>
  <c r="G4" i="4"/>
  <c r="H3" i="4"/>
  <c r="G3" i="4"/>
  <c r="H2" i="4"/>
  <c r="G2" i="4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M8" i="3"/>
  <c r="H4" i="3"/>
  <c r="G4" i="3"/>
  <c r="H3" i="3"/>
  <c r="H6" i="3"/>
  <c r="H2" i="3"/>
  <c r="G3" i="3"/>
  <c r="G5" i="3"/>
  <c r="G6" i="3"/>
  <c r="G2" i="3"/>
  <c r="D3" i="1"/>
  <c r="F3" i="1" s="1"/>
  <c r="D4" i="1"/>
  <c r="F4" i="1" s="1"/>
  <c r="D5" i="1"/>
  <c r="F5" i="1" s="1"/>
  <c r="D6" i="1"/>
  <c r="F6" i="1" s="1"/>
  <c r="D7" i="1"/>
  <c r="F7" i="1" s="1"/>
  <c r="D8" i="1"/>
  <c r="F8" i="1" s="1"/>
  <c r="D9" i="1"/>
  <c r="F9" i="1" s="1"/>
  <c r="D2" i="1"/>
  <c r="F2" i="1" s="1"/>
  <c r="J6" i="4" l="1"/>
  <c r="J3" i="4"/>
  <c r="I2" i="4"/>
  <c r="F2" i="4" s="1"/>
  <c r="J5" i="4"/>
  <c r="I4" i="4"/>
  <c r="F4" i="4" s="1"/>
  <c r="G15" i="4"/>
  <c r="I3" i="4"/>
  <c r="F3" i="4" s="1"/>
  <c r="J2" i="4"/>
  <c r="J4" i="4"/>
  <c r="I6" i="4"/>
  <c r="F6" i="4" s="1"/>
  <c r="G16" i="4"/>
  <c r="H15" i="4"/>
  <c r="I5" i="4"/>
  <c r="F5" i="4" s="1"/>
  <c r="G15" i="3"/>
  <c r="G16" i="3"/>
  <c r="H15" i="3"/>
  <c r="J6" i="3"/>
  <c r="J3" i="3"/>
  <c r="J2" i="3"/>
  <c r="J5" i="3"/>
  <c r="J4" i="3"/>
  <c r="I4" i="3"/>
  <c r="F4" i="3" s="1"/>
  <c r="I5" i="3"/>
  <c r="F5" i="3" s="1"/>
  <c r="I3" i="3"/>
  <c r="F3" i="3" s="1"/>
  <c r="I6" i="3"/>
  <c r="F6" i="3" s="1"/>
  <c r="I2" i="3"/>
  <c r="F2" i="3" s="1"/>
  <c r="E9" i="1"/>
  <c r="E5" i="1"/>
  <c r="E8" i="1"/>
  <c r="E4" i="1"/>
  <c r="E2" i="1"/>
  <c r="E6" i="1"/>
  <c r="E7" i="1"/>
  <c r="E3" i="1"/>
</calcChain>
</file>

<file path=xl/sharedStrings.xml><?xml version="1.0" encoding="utf-8"?>
<sst xmlns="http://schemas.openxmlformats.org/spreadsheetml/2006/main" count="82" uniqueCount="29">
  <si>
    <t>m2</t>
  </si>
  <si>
    <t>m1</t>
  </si>
  <si>
    <t>j</t>
  </si>
  <si>
    <t>o2/4</t>
  </si>
  <si>
    <t>o1/5</t>
  </si>
  <si>
    <t>o1/3</t>
  </si>
  <si>
    <t>-</t>
  </si>
  <si>
    <t>o2/2</t>
  </si>
  <si>
    <t>o2/1</t>
  </si>
  <si>
    <t>o1/2</t>
  </si>
  <si>
    <t>25-52</t>
  </si>
  <si>
    <t>16-61</t>
  </si>
  <si>
    <t>48-84</t>
  </si>
  <si>
    <t>rj</t>
  </si>
  <si>
    <t>dj</t>
  </si>
  <si>
    <t>pj: m1</t>
  </si>
  <si>
    <t>pj: m2</t>
  </si>
  <si>
    <t>o1/4</t>
  </si>
  <si>
    <t>o2/3</t>
  </si>
  <si>
    <t>rpj total</t>
  </si>
  <si>
    <t>rpj m1</t>
  </si>
  <si>
    <t>rpj m2</t>
  </si>
  <si>
    <t>due date</t>
  </si>
  <si>
    <t>LWKR</t>
  </si>
  <si>
    <t>sm</t>
  </si>
  <si>
    <t>t</t>
  </si>
  <si>
    <t>Efficiency</t>
  </si>
  <si>
    <t>Fraction</t>
  </si>
  <si>
    <t>Ddate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</si>
</sst>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1"/>
      <name val="Arial"/>
      <family val="2"/>
      <scheme val="minor"/>
    </font>
    <font>
      <sz val="8"/>
      <name val="Arial"/>
      <family val="2"/>
      <scheme val="minor"/>
    </font>
    <font>
      <sz val="24"/>
      <color theme="1"/>
      <name val="Times New Roman"/>
      <family val="1"/>
      <scheme val="major"/>
    </font>
    <font>
      <sz val="11"/>
      <color theme="0" tint="-0.499984740745262"/>
      <name val="Arial"/>
      <family val="2"/>
      <scheme val="minor"/>
    </font>
    <font>
      <sz val="9"/>
      <color theme="1"/>
      <name val="Arial"/>
      <family val="2"/>
      <scheme val="minor"/>
    </font>
    <font>
      <sz val="11"/>
      <color rgb="FF000000"/>
      <name val="Georgia"/>
      <family val="1"/>
    </font>
    <font>
      <b/>
      <sz val="11"/>
      <color theme="4" tint="-0.249977111117893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sz val="11"/>
      <color theme="0" tint="-0.249977111117893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16">
    <dxf>
      <fill>
        <patternFill patternType="lightUp"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lightUp"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DC97"/>
      <color rgb="FFFF9396"/>
      <color rgb="FFCFAFE7"/>
      <color rgb="FF9A57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55145</xdr:colOff>
      <xdr:row>0</xdr:row>
      <xdr:rowOff>80212</xdr:rowOff>
    </xdr:from>
    <xdr:to>
      <xdr:col>24</xdr:col>
      <xdr:colOff>230606</xdr:colOff>
      <xdr:row>0</xdr:row>
      <xdr:rowOff>461212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EFAD4F1-32C6-4096-96AF-9B42B6BCFE00}"/>
            </a:ext>
          </a:extLst>
        </xdr:cNvPr>
        <xdr:cNvSpPr/>
      </xdr:nvSpPr>
      <xdr:spPr>
        <a:xfrm>
          <a:off x="4466724" y="80212"/>
          <a:ext cx="2381250" cy="3810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l"/>
          <a:endParaRPr lang="fa-IR" sz="1100"/>
        </a:p>
      </xdr:txBody>
    </xdr:sp>
    <xdr:clientData/>
  </xdr:twoCellAnchor>
  <xdr:twoCellAnchor>
    <xdr:from>
      <xdr:col>0</xdr:col>
      <xdr:colOff>132349</xdr:colOff>
      <xdr:row>1</xdr:row>
      <xdr:rowOff>75199</xdr:rowOff>
    </xdr:from>
    <xdr:to>
      <xdr:col>10</xdr:col>
      <xdr:colOff>230605</xdr:colOff>
      <xdr:row>1</xdr:row>
      <xdr:rowOff>481265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C3ACF2B-F3DE-4BCB-8335-B1F203ED56D5}"/>
            </a:ext>
          </a:extLst>
        </xdr:cNvPr>
        <xdr:cNvSpPr/>
      </xdr:nvSpPr>
      <xdr:spPr>
        <a:xfrm>
          <a:off x="132349" y="626646"/>
          <a:ext cx="2855493" cy="406066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l"/>
          <a:endParaRPr lang="fa-IR" sz="1100"/>
        </a:p>
      </xdr:txBody>
    </xdr:sp>
    <xdr:clientData/>
  </xdr:twoCellAnchor>
  <xdr:twoCellAnchor>
    <xdr:from>
      <xdr:col>0</xdr:col>
      <xdr:colOff>120316</xdr:colOff>
      <xdr:row>0</xdr:row>
      <xdr:rowOff>95250</xdr:rowOff>
    </xdr:from>
    <xdr:to>
      <xdr:col>7</xdr:col>
      <xdr:colOff>150395</xdr:colOff>
      <xdr:row>0</xdr:row>
      <xdr:rowOff>466224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C179C8F-831B-4542-BE4A-F985DA85203F}"/>
            </a:ext>
          </a:extLst>
        </xdr:cNvPr>
        <xdr:cNvSpPr/>
      </xdr:nvSpPr>
      <xdr:spPr>
        <a:xfrm>
          <a:off x="120316" y="95250"/>
          <a:ext cx="1960145" cy="3709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l"/>
          <a:endParaRPr lang="fa-IR" sz="1100"/>
        </a:p>
      </xdr:txBody>
    </xdr:sp>
    <xdr:clientData/>
  </xdr:twoCellAnchor>
  <xdr:twoCellAnchor>
    <xdr:from>
      <xdr:col>11</xdr:col>
      <xdr:colOff>92242</xdr:colOff>
      <xdr:row>1</xdr:row>
      <xdr:rowOff>75197</xdr:rowOff>
    </xdr:from>
    <xdr:to>
      <xdr:col>20</xdr:col>
      <xdr:colOff>200527</xdr:colOff>
      <xdr:row>1</xdr:row>
      <xdr:rowOff>486276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9665436-3D83-4BA6-920B-10AB18725D6E}"/>
            </a:ext>
          </a:extLst>
        </xdr:cNvPr>
        <xdr:cNvSpPr/>
      </xdr:nvSpPr>
      <xdr:spPr>
        <a:xfrm>
          <a:off x="3125203" y="626644"/>
          <a:ext cx="2589798" cy="41107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l"/>
          <a:endParaRPr lang="fa-I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85725</xdr:rowOff>
    </xdr:from>
    <xdr:to>
      <xdr:col>5</xdr:col>
      <xdr:colOff>368263</xdr:colOff>
      <xdr:row>13</xdr:row>
      <xdr:rowOff>57884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623AF3-07A5-4855-9EB3-86CA50ABF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961" t="14868" r="30391" b="1661"/>
        <a:stretch/>
      </xdr:blipFill>
      <xdr:spPr>
        <a:xfrm>
          <a:off x="0" y="1171575"/>
          <a:ext cx="2193400" cy="1933576"/>
        </a:xfrm>
        <a:prstGeom prst="rect">
          <a:avLst/>
        </a:prstGeom>
      </xdr:spPr>
    </xdr:pic>
    <xdr:clientData/>
  </xdr:twoCellAnchor>
  <xdr:twoCellAnchor editAs="oneCell">
    <xdr:from>
      <xdr:col>11</xdr:col>
      <xdr:colOff>90151</xdr:colOff>
      <xdr:row>9</xdr:row>
      <xdr:rowOff>205155</xdr:rowOff>
    </xdr:from>
    <xdr:to>
      <xdr:col>26</xdr:col>
      <xdr:colOff>73669</xdr:colOff>
      <xdr:row>18</xdr:row>
      <xdr:rowOff>116877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CD9AF2-384B-40A9-B0E1-AB98DDBCF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3074" y="1941636"/>
          <a:ext cx="3016864" cy="22783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85725</xdr:rowOff>
    </xdr:from>
    <xdr:to>
      <xdr:col>5</xdr:col>
      <xdr:colOff>368263</xdr:colOff>
      <xdr:row>13</xdr:row>
      <xdr:rowOff>57884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A2A0B6-EDBB-4678-A006-9A2585D647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961" t="14868" r="30391" b="1661"/>
        <a:stretch/>
      </xdr:blipFill>
      <xdr:spPr>
        <a:xfrm>
          <a:off x="0" y="1190625"/>
          <a:ext cx="2197063" cy="1953359"/>
        </a:xfrm>
        <a:prstGeom prst="rect">
          <a:avLst/>
        </a:prstGeom>
      </xdr:spPr>
    </xdr:pic>
    <xdr:clientData/>
  </xdr:twoCellAnchor>
  <xdr:twoCellAnchor editAs="oneCell">
    <xdr:from>
      <xdr:col>11</xdr:col>
      <xdr:colOff>90151</xdr:colOff>
      <xdr:row>9</xdr:row>
      <xdr:rowOff>205155</xdr:rowOff>
    </xdr:from>
    <xdr:to>
      <xdr:col>26</xdr:col>
      <xdr:colOff>73669</xdr:colOff>
      <xdr:row>18</xdr:row>
      <xdr:rowOff>116877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4E78CF-8931-44A7-8A00-DFDB1F03E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1351" y="1929180"/>
          <a:ext cx="3050568" cy="2273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A84D-A371-42CE-B9F0-6D14B38C02BA}">
  <dimension ref="A1:M18"/>
  <sheetViews>
    <sheetView workbookViewId="0">
      <selection activeCell="D7" sqref="D7"/>
    </sheetView>
  </sheetViews>
  <sheetFormatPr defaultRowHeight="18" x14ac:dyDescent="0.2"/>
  <cols>
    <col min="1" max="3" width="9" style="3"/>
    <col min="4" max="4" width="9" style="3" customWidth="1"/>
    <col min="5" max="16384" width="9" style="3"/>
  </cols>
  <sheetData>
    <row r="1" spans="1:6" x14ac:dyDescent="0.2">
      <c r="A1" s="4" t="s">
        <v>0</v>
      </c>
      <c r="B1" s="4" t="s">
        <v>1</v>
      </c>
      <c r="C1" s="4" t="s">
        <v>2</v>
      </c>
      <c r="E1" s="4" t="s">
        <v>1</v>
      </c>
      <c r="F1" s="4" t="s">
        <v>0</v>
      </c>
    </row>
    <row r="2" spans="1:6" x14ac:dyDescent="0.2">
      <c r="A2" s="2" t="s">
        <v>6</v>
      </c>
      <c r="B2" s="2" t="s">
        <v>4</v>
      </c>
      <c r="C2" s="2">
        <v>1</v>
      </c>
      <c r="D2" s="3" t="str">
        <f>IF(RIGHT(LEFT(B2,2),1)="1","m1",IF(RIGHT(LEFT(A2,2),1)="1","m2"))&amp;IF(RIGHT(LEFT(B2,2),1)="2","m1",IF(RIGHT(LEFT(A2,2),1)="2","m2",""))</f>
        <v>m1</v>
      </c>
      <c r="E2" s="2" t="str">
        <f>IF(D2="m1",RIGHT(B2,1),IF(D2="m1m2",RIGHT(B2,1),IF(D2="m2m1",RIGHT(B2,1))))</f>
        <v>5</v>
      </c>
      <c r="F2" s="2" t="str">
        <f>IF(D2="m2",RIGHT(A2,1),IF(D2="m1m2",RIGHT(A2,1),IF(D2="m2m1",RIGHT(A2,1),"")))</f>
        <v/>
      </c>
    </row>
    <row r="3" spans="1:6" x14ac:dyDescent="0.2">
      <c r="A3" s="2" t="s">
        <v>3</v>
      </c>
      <c r="B3" s="2" t="s">
        <v>5</v>
      </c>
      <c r="C3" s="2">
        <v>2</v>
      </c>
      <c r="D3" s="3" t="str">
        <f t="shared" ref="D3:D9" si="0">IF(RIGHT(LEFT(B3,2),1)="1","m1",IF(RIGHT(LEFT(A3,2),1)="1","m2"))&amp;IF(RIGHT(LEFT(B3,2),1)="2","m1",IF(RIGHT(LEFT(A3,2),1)="2","m2",""))</f>
        <v>m1m2</v>
      </c>
      <c r="E3" s="2" t="str">
        <f t="shared" ref="E3:E9" si="1">IF(D3="m1",RIGHT(B3,1),IF(D3="m1m2",RIGHT(B3,1),IF(D3="m2m1",RIGHT(B3,1))))</f>
        <v>3</v>
      </c>
      <c r="F3" s="2" t="str">
        <f t="shared" ref="F3:F9" si="2">IF(D3="m2",RIGHT(A3,1),IF(D3="m1m2",RIGHT(A3,1),IF(D3="m2m1",RIGHT(A3,1),"")))</f>
        <v>4</v>
      </c>
    </row>
    <row r="4" spans="1:6" x14ac:dyDescent="0.2">
      <c r="A4" s="2" t="s">
        <v>4</v>
      </c>
      <c r="B4" s="2" t="s">
        <v>8</v>
      </c>
      <c r="C4" s="2">
        <v>3</v>
      </c>
      <c r="D4" s="3" t="str">
        <f t="shared" si="0"/>
        <v>m2m1</v>
      </c>
      <c r="E4" s="2" t="str">
        <f t="shared" si="1"/>
        <v>1</v>
      </c>
      <c r="F4" s="2" t="str">
        <f t="shared" si="2"/>
        <v>5</v>
      </c>
    </row>
    <row r="5" spans="1:6" x14ac:dyDescent="0.2">
      <c r="A5" s="2" t="s">
        <v>5</v>
      </c>
      <c r="B5" s="2" t="s">
        <v>3</v>
      </c>
      <c r="C5" s="2">
        <v>4</v>
      </c>
      <c r="D5" s="3" t="str">
        <f t="shared" si="0"/>
        <v>m2m1</v>
      </c>
      <c r="E5" s="2" t="str">
        <f t="shared" si="1"/>
        <v>4</v>
      </c>
      <c r="F5" s="2" t="str">
        <f t="shared" si="2"/>
        <v>3</v>
      </c>
    </row>
    <row r="6" spans="1:6" x14ac:dyDescent="0.2">
      <c r="A6" s="2" t="s">
        <v>3</v>
      </c>
      <c r="B6" s="2" t="s">
        <v>5</v>
      </c>
      <c r="C6" s="2">
        <v>5</v>
      </c>
      <c r="D6" s="3" t="str">
        <f t="shared" si="0"/>
        <v>m1m2</v>
      </c>
      <c r="E6" s="2" t="str">
        <f t="shared" si="1"/>
        <v>3</v>
      </c>
      <c r="F6" s="2" t="str">
        <f t="shared" si="2"/>
        <v>4</v>
      </c>
    </row>
    <row r="7" spans="1:6" x14ac:dyDescent="0.2">
      <c r="A7" s="2" t="s">
        <v>6</v>
      </c>
      <c r="B7" s="2" t="s">
        <v>5</v>
      </c>
      <c r="C7" s="2">
        <v>6</v>
      </c>
      <c r="D7" s="3" t="str">
        <f t="shared" si="0"/>
        <v>m1</v>
      </c>
      <c r="E7" s="2" t="str">
        <f t="shared" si="1"/>
        <v>3</v>
      </c>
      <c r="F7" s="2" t="str">
        <f t="shared" si="2"/>
        <v/>
      </c>
    </row>
    <row r="8" spans="1:6" x14ac:dyDescent="0.2">
      <c r="A8" s="2" t="s">
        <v>7</v>
      </c>
      <c r="B8" s="2" t="s">
        <v>9</v>
      </c>
      <c r="C8" s="2">
        <v>7</v>
      </c>
      <c r="D8" s="3" t="str">
        <f t="shared" si="0"/>
        <v>m1m2</v>
      </c>
      <c r="E8" s="2" t="str">
        <f t="shared" si="1"/>
        <v>2</v>
      </c>
      <c r="F8" s="2" t="str">
        <f t="shared" si="2"/>
        <v>2</v>
      </c>
    </row>
    <row r="9" spans="1:6" x14ac:dyDescent="0.2">
      <c r="A9" s="2" t="s">
        <v>5</v>
      </c>
      <c r="B9" s="2" t="s">
        <v>3</v>
      </c>
      <c r="C9" s="2">
        <v>8</v>
      </c>
      <c r="D9" s="3" t="str">
        <f t="shared" si="0"/>
        <v>m2m1</v>
      </c>
      <c r="E9" s="2" t="str">
        <f t="shared" si="1"/>
        <v>4</v>
      </c>
      <c r="F9" s="2" t="str">
        <f t="shared" si="2"/>
        <v>3</v>
      </c>
    </row>
    <row r="17" spans="9:13" x14ac:dyDescent="0.2">
      <c r="I17" s="3">
        <v>7</v>
      </c>
      <c r="J17" s="3" t="s">
        <v>10</v>
      </c>
      <c r="K17" s="3" t="s">
        <v>11</v>
      </c>
      <c r="L17" s="3" t="s">
        <v>12</v>
      </c>
      <c r="M17" s="3">
        <v>3</v>
      </c>
    </row>
    <row r="18" spans="9:13" x14ac:dyDescent="0.2">
      <c r="I18" s="3" t="s">
        <v>12</v>
      </c>
      <c r="J18" s="3">
        <v>3</v>
      </c>
      <c r="L18" s="3">
        <v>7</v>
      </c>
      <c r="M18" s="3" t="s">
        <v>10</v>
      </c>
    </row>
  </sheetData>
  <autoFilter ref="A1:F9" xr:uid="{F92F45A8-4B26-40B0-A4A8-1CE97982C74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690A-2898-433E-B1DA-3E31F88A6EA2}">
  <dimension ref="A1:Y2"/>
  <sheetViews>
    <sheetView topLeftCell="C1" zoomScale="130" zoomScaleNormal="130" workbookViewId="0">
      <selection activeCell="P12" sqref="P12"/>
    </sheetView>
  </sheetViews>
  <sheetFormatPr defaultRowHeight="14.25" x14ac:dyDescent="0.2"/>
  <cols>
    <col min="1" max="25" width="3.625" style="1" customWidth="1"/>
    <col min="26" max="16384" width="9" style="1"/>
  </cols>
  <sheetData>
    <row r="1" spans="1:25" ht="43.5" customHeight="1" x14ac:dyDescent="0.2">
      <c r="A1" s="30">
        <v>7</v>
      </c>
      <c r="B1" s="30"/>
      <c r="C1" s="31">
        <v>2</v>
      </c>
      <c r="D1" s="31"/>
      <c r="E1" s="31"/>
      <c r="F1" s="28">
        <v>5</v>
      </c>
      <c r="G1" s="28"/>
      <c r="H1" s="28"/>
      <c r="I1" s="32">
        <v>1</v>
      </c>
      <c r="J1" s="32"/>
      <c r="K1" s="32"/>
      <c r="L1" s="32"/>
      <c r="M1" s="32"/>
      <c r="N1" s="33">
        <v>6</v>
      </c>
      <c r="O1" s="33"/>
      <c r="P1" s="33"/>
      <c r="Q1" s="34">
        <v>4</v>
      </c>
      <c r="R1" s="34"/>
      <c r="S1" s="34"/>
      <c r="T1" s="34"/>
      <c r="U1" s="29">
        <v>8</v>
      </c>
      <c r="V1" s="29"/>
      <c r="W1" s="29"/>
      <c r="X1" s="29"/>
      <c r="Y1" s="5">
        <v>3</v>
      </c>
    </row>
    <row r="2" spans="1:25" ht="44.25" customHeight="1" x14ac:dyDescent="0.2">
      <c r="A2" s="34">
        <v>4</v>
      </c>
      <c r="B2" s="34"/>
      <c r="C2" s="34"/>
      <c r="D2" s="29">
        <v>8</v>
      </c>
      <c r="E2" s="29"/>
      <c r="F2" s="29"/>
      <c r="G2" s="35">
        <v>3</v>
      </c>
      <c r="H2" s="35"/>
      <c r="I2" s="35"/>
      <c r="J2" s="35"/>
      <c r="K2" s="35"/>
      <c r="L2" s="30">
        <v>7</v>
      </c>
      <c r="M2" s="30"/>
      <c r="N2" s="31">
        <v>2</v>
      </c>
      <c r="O2" s="31"/>
      <c r="P2" s="31"/>
      <c r="Q2" s="31"/>
      <c r="R2" s="28">
        <v>5</v>
      </c>
      <c r="S2" s="28"/>
      <c r="T2" s="28"/>
      <c r="U2" s="28"/>
    </row>
  </sheetData>
  <mergeCells count="13">
    <mergeCell ref="R2:U2"/>
    <mergeCell ref="U1:X1"/>
    <mergeCell ref="A1:B1"/>
    <mergeCell ref="C1:E1"/>
    <mergeCell ref="F1:H1"/>
    <mergeCell ref="I1:M1"/>
    <mergeCell ref="N1:P1"/>
    <mergeCell ref="Q1:T1"/>
    <mergeCell ref="A2:C2"/>
    <mergeCell ref="D2:F2"/>
    <mergeCell ref="G2:K2"/>
    <mergeCell ref="L2:M2"/>
    <mergeCell ref="N2:Q2"/>
  </mergeCells>
  <pageMargins left="0.7" right="0.7" top="0.75" bottom="0.75" header="0.3" footer="0.3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82E93-4BAF-4407-A56E-711EB457E148}">
  <dimension ref="A1:AK17"/>
  <sheetViews>
    <sheetView zoomScale="130" zoomScaleNormal="130" workbookViewId="0">
      <selection activeCell="AH12" sqref="AH12"/>
    </sheetView>
  </sheetViews>
  <sheetFormatPr defaultColWidth="2.625" defaultRowHeight="14.25" x14ac:dyDescent="0.2"/>
  <cols>
    <col min="1" max="1" width="1.875" style="1" bestFit="1" customWidth="1"/>
    <col min="2" max="2" width="7.5" style="1" customWidth="1"/>
    <col min="3" max="4" width="5.875" style="1" bestFit="1" customWidth="1"/>
    <col min="5" max="5" width="2.875" style="1" bestFit="1" customWidth="1"/>
    <col min="6" max="7" width="10" style="1" customWidth="1"/>
    <col min="8" max="8" width="10.375" style="1" bestFit="1" customWidth="1"/>
    <col min="9" max="10" width="9" style="1" customWidth="1"/>
    <col min="11" max="11" width="3.625" style="1" customWidth="1"/>
    <col min="12" max="12" width="3.5" style="1" bestFit="1" customWidth="1"/>
    <col min="13" max="13" width="2.625" style="1"/>
    <col min="14" max="14" width="2.625" style="1" customWidth="1"/>
    <col min="15" max="16384" width="2.625" style="1"/>
  </cols>
  <sheetData>
    <row r="1" spans="1:37" x14ac:dyDescent="0.2">
      <c r="A1" s="15" t="s">
        <v>2</v>
      </c>
      <c r="B1" s="15" t="s">
        <v>13</v>
      </c>
      <c r="C1" s="15" t="s">
        <v>15</v>
      </c>
      <c r="D1" s="15" t="s">
        <v>16</v>
      </c>
      <c r="E1" s="15" t="s">
        <v>14</v>
      </c>
      <c r="F1" s="15" t="s">
        <v>22</v>
      </c>
      <c r="G1" s="15" t="s">
        <v>20</v>
      </c>
      <c r="H1" s="15" t="s">
        <v>21</v>
      </c>
      <c r="I1" s="15" t="s">
        <v>19</v>
      </c>
      <c r="J1" s="15" t="s">
        <v>24</v>
      </c>
    </row>
    <row r="2" spans="1:37" ht="15" thickBot="1" x14ac:dyDescent="0.25">
      <c r="A2" s="16">
        <v>1</v>
      </c>
      <c r="B2" s="15">
        <v>0</v>
      </c>
      <c r="C2" s="15" t="s">
        <v>17</v>
      </c>
      <c r="D2" s="15" t="s">
        <v>7</v>
      </c>
      <c r="E2" s="15">
        <v>5</v>
      </c>
      <c r="F2" s="15">
        <f>E2-MAX(IFERROR(MATCH(0,$M$4:$AL$4,-1),0),IFERROR(MATCH(0,$M$3:$AL$3,-1),0))-I2</f>
        <v>-11</v>
      </c>
      <c r="G2" s="15">
        <f>IFERROR(VALUE(RIGHT(C2,1)),0)-COUNTIF($M$3:$AL$3,A2)</f>
        <v>0</v>
      </c>
      <c r="H2" s="15">
        <f>IFERROR(VALUE(RIGHT(D2,1)),0)-COUNTIF($M$4:$AL$4,A2)</f>
        <v>0</v>
      </c>
      <c r="I2" s="15">
        <f>G2+H2</f>
        <v>0</v>
      </c>
      <c r="J2" s="15" t="str">
        <f>IF(AND(LEFT(C2,2)="o1",G2&gt;0),"m1",IF(AND(LEFT(D2,2)="o1",H2&gt;0),"m2",IF(AND(LEFT(C2,2)="o1",H2&gt;0),"m2",IF(AND(LEFT(D2,2)="o1",G2&gt;0),"m1","F"))))</f>
        <v>F</v>
      </c>
      <c r="L2" s="6" t="s">
        <v>25</v>
      </c>
      <c r="M2" s="22">
        <v>1</v>
      </c>
      <c r="N2" s="22">
        <v>2</v>
      </c>
      <c r="O2" s="22">
        <v>3</v>
      </c>
      <c r="P2" s="22">
        <v>4</v>
      </c>
      <c r="Q2" s="22">
        <v>5</v>
      </c>
      <c r="R2" s="22">
        <v>6</v>
      </c>
      <c r="S2" s="22">
        <v>7</v>
      </c>
      <c r="T2" s="22">
        <v>8</v>
      </c>
      <c r="U2" s="22">
        <v>9</v>
      </c>
      <c r="V2" s="22">
        <v>10</v>
      </c>
      <c r="W2" s="22">
        <v>11</v>
      </c>
      <c r="X2" s="22">
        <v>12</v>
      </c>
      <c r="Y2" s="22">
        <v>13</v>
      </c>
      <c r="Z2" s="22">
        <v>14</v>
      </c>
      <c r="AA2" s="22">
        <v>15</v>
      </c>
      <c r="AB2" s="22">
        <v>16</v>
      </c>
      <c r="AC2" s="22">
        <v>17</v>
      </c>
      <c r="AD2" s="22">
        <v>18</v>
      </c>
      <c r="AE2" s="22">
        <v>19</v>
      </c>
      <c r="AF2" s="22">
        <v>20</v>
      </c>
      <c r="AG2" s="22">
        <v>21</v>
      </c>
      <c r="AH2" s="22">
        <v>22</v>
      </c>
      <c r="AI2" s="22">
        <v>23</v>
      </c>
      <c r="AJ2" s="22">
        <v>24</v>
      </c>
      <c r="AK2" s="22">
        <v>25</v>
      </c>
    </row>
    <row r="3" spans="1:37" x14ac:dyDescent="0.2">
      <c r="A3" s="17">
        <v>2</v>
      </c>
      <c r="B3" s="15">
        <v>2</v>
      </c>
      <c r="C3" s="15" t="s">
        <v>9</v>
      </c>
      <c r="D3" s="15" t="s">
        <v>18</v>
      </c>
      <c r="E3" s="15">
        <v>7</v>
      </c>
      <c r="F3" s="15">
        <f t="shared" ref="F3:F6" si="0">E3-MAX(IFERROR(MATCH(0,$M$4:$AL$4,-1),0),IFERROR(MATCH(0,$M$3:$AL$3,-1),0))-I3</f>
        <v>-9</v>
      </c>
      <c r="G3" s="15">
        <f>IFERROR(VALUE(RIGHT(C3,1)),0)-COUNTIF($M$3:$AL$3,A3)</f>
        <v>0</v>
      </c>
      <c r="H3" s="15">
        <f>IFERROR(VALUE(RIGHT(D3,1)),0)-COUNTIF($M$4:$AL$4,A3)</f>
        <v>0</v>
      </c>
      <c r="I3" s="15">
        <f t="shared" ref="I3:I6" si="1">G3+H3</f>
        <v>0</v>
      </c>
      <c r="J3" s="15" t="str">
        <f t="shared" ref="J3:J6" si="2">IF(AND(LEFT(C3,2)="o1",G3&gt;0),"m1",IF(AND(LEFT(D3,2)="o1",H3&gt;0),"m2",IF(AND(LEFT(C3,2)="o1",H3&gt;0),"m2",IF(AND(LEFT(D3,2)="o1",G3&gt;0),"m1","F"))))</f>
        <v>F</v>
      </c>
      <c r="L3" s="21" t="s">
        <v>1</v>
      </c>
      <c r="M3" s="8">
        <v>1</v>
      </c>
      <c r="N3" s="9">
        <v>1</v>
      </c>
      <c r="O3" s="9">
        <v>1</v>
      </c>
      <c r="P3" s="9">
        <v>1</v>
      </c>
      <c r="Q3" s="9">
        <v>2</v>
      </c>
      <c r="R3" s="9">
        <v>2</v>
      </c>
      <c r="S3" s="9"/>
      <c r="T3" s="9">
        <v>5</v>
      </c>
      <c r="U3" s="9">
        <v>5</v>
      </c>
      <c r="V3" s="9">
        <v>5</v>
      </c>
      <c r="W3" s="9">
        <v>5</v>
      </c>
      <c r="X3" s="9">
        <v>5</v>
      </c>
      <c r="Y3" s="9">
        <v>3</v>
      </c>
      <c r="Z3" s="9">
        <v>4</v>
      </c>
      <c r="AA3" s="9">
        <v>4</v>
      </c>
      <c r="AB3" s="9">
        <v>4</v>
      </c>
      <c r="AC3" s="9"/>
      <c r="AD3" s="9"/>
      <c r="AE3" s="9"/>
      <c r="AF3" s="9"/>
      <c r="AG3" s="9"/>
      <c r="AH3" s="9"/>
      <c r="AI3" s="9"/>
      <c r="AJ3" s="9"/>
      <c r="AK3" s="10"/>
    </row>
    <row r="4" spans="1:37" ht="15" thickBot="1" x14ac:dyDescent="0.25">
      <c r="A4" s="18">
        <v>3</v>
      </c>
      <c r="B4" s="15">
        <v>3</v>
      </c>
      <c r="C4" s="15" t="s">
        <v>8</v>
      </c>
      <c r="D4" s="15" t="s">
        <v>17</v>
      </c>
      <c r="E4" s="15">
        <v>12</v>
      </c>
      <c r="F4" s="15">
        <f t="shared" si="0"/>
        <v>-4</v>
      </c>
      <c r="G4" s="15">
        <f>IFERROR(VALUE(RIGHT(C4,1)),0)-COUNTIF($M$3:$AL$3,A4)</f>
        <v>0</v>
      </c>
      <c r="H4" s="15">
        <f>IFERROR(VALUE(RIGHT(D4,1)),0)-COUNTIF($M$4:$AL$4,A4)</f>
        <v>0</v>
      </c>
      <c r="I4" s="15">
        <f t="shared" si="1"/>
        <v>0</v>
      </c>
      <c r="J4" s="15" t="str">
        <f t="shared" si="2"/>
        <v>F</v>
      </c>
      <c r="L4" s="7" t="s">
        <v>0</v>
      </c>
      <c r="M4" s="11"/>
      <c r="N4" s="12"/>
      <c r="O4" s="12">
        <v>3</v>
      </c>
      <c r="P4" s="12">
        <v>3</v>
      </c>
      <c r="Q4" s="12">
        <v>1</v>
      </c>
      <c r="R4" s="12">
        <v>1</v>
      </c>
      <c r="S4" s="12">
        <v>2</v>
      </c>
      <c r="T4" s="12">
        <v>2</v>
      </c>
      <c r="U4" s="12">
        <v>2</v>
      </c>
      <c r="V4" s="12">
        <v>3</v>
      </c>
      <c r="W4" s="12">
        <v>3</v>
      </c>
      <c r="X4" s="12">
        <v>4</v>
      </c>
      <c r="Y4" s="12">
        <v>4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3"/>
    </row>
    <row r="5" spans="1:37" x14ac:dyDescent="0.2">
      <c r="A5" s="19">
        <v>4</v>
      </c>
      <c r="B5" s="15">
        <v>3</v>
      </c>
      <c r="C5" s="15" t="s">
        <v>18</v>
      </c>
      <c r="D5" s="15" t="s">
        <v>9</v>
      </c>
      <c r="E5" s="15">
        <v>12</v>
      </c>
      <c r="F5" s="15">
        <f t="shared" si="0"/>
        <v>-4</v>
      </c>
      <c r="G5" s="15">
        <f>IFERROR(VALUE(RIGHT(C5,1)),0)-COUNTIF($M$3:$AL$3,A5)</f>
        <v>0</v>
      </c>
      <c r="H5" s="15">
        <f>IFERROR(VALUE(RIGHT(D5,1)),0)-COUNTIF($M$4:$AL$4,A5)</f>
        <v>0</v>
      </c>
      <c r="I5" s="15">
        <f t="shared" si="1"/>
        <v>0</v>
      </c>
      <c r="J5" s="15" t="str">
        <f t="shared" si="2"/>
        <v>F</v>
      </c>
    </row>
    <row r="6" spans="1:37" x14ac:dyDescent="0.2">
      <c r="A6" s="20">
        <v>5</v>
      </c>
      <c r="B6" s="15">
        <v>7</v>
      </c>
      <c r="C6" s="15" t="s">
        <v>4</v>
      </c>
      <c r="D6" s="15" t="s">
        <v>6</v>
      </c>
      <c r="E6" s="15">
        <v>15</v>
      </c>
      <c r="F6" s="15">
        <f t="shared" si="0"/>
        <v>-1</v>
      </c>
      <c r="G6" s="15">
        <f>IFERROR(VALUE(RIGHT(C6,1)),0)-COUNTIF($M$3:$AL$3,A6)</f>
        <v>0</v>
      </c>
      <c r="H6" s="15">
        <f>IFERROR(VALUE(RIGHT(D6,1)),0)-COUNTIF($M$4:$AL$4,A6)</f>
        <v>0</v>
      </c>
      <c r="I6" s="15">
        <f t="shared" si="1"/>
        <v>0</v>
      </c>
      <c r="J6" s="15" t="str">
        <f t="shared" si="2"/>
        <v>F</v>
      </c>
    </row>
    <row r="8" spans="1:37" ht="15" thickBot="1" x14ac:dyDescent="0.25">
      <c r="M8" s="27">
        <f>IF(M3&lt;&gt;N3,1,0)</f>
        <v>0</v>
      </c>
      <c r="N8" s="27">
        <f t="shared" ref="N8:AK9" si="3">IF(N3&lt;&gt;O3,1,0)</f>
        <v>0</v>
      </c>
      <c r="O8" s="27">
        <f t="shared" si="3"/>
        <v>0</v>
      </c>
      <c r="P8" s="27">
        <f t="shared" si="3"/>
        <v>1</v>
      </c>
      <c r="Q8" s="27">
        <f t="shared" si="3"/>
        <v>0</v>
      </c>
      <c r="R8" s="27">
        <f t="shared" si="3"/>
        <v>1</v>
      </c>
      <c r="S8" s="27">
        <f t="shared" si="3"/>
        <v>1</v>
      </c>
      <c r="T8" s="27">
        <f t="shared" si="3"/>
        <v>0</v>
      </c>
      <c r="U8" s="27">
        <f t="shared" si="3"/>
        <v>0</v>
      </c>
      <c r="V8" s="27">
        <f t="shared" si="3"/>
        <v>0</v>
      </c>
      <c r="W8" s="27">
        <f t="shared" si="3"/>
        <v>0</v>
      </c>
      <c r="X8" s="27">
        <f t="shared" si="3"/>
        <v>1</v>
      </c>
      <c r="Y8" s="27">
        <f t="shared" si="3"/>
        <v>1</v>
      </c>
      <c r="Z8" s="27">
        <f t="shared" si="3"/>
        <v>0</v>
      </c>
      <c r="AA8" s="27">
        <f t="shared" si="3"/>
        <v>0</v>
      </c>
      <c r="AB8" s="27">
        <f t="shared" si="3"/>
        <v>1</v>
      </c>
      <c r="AC8" s="27">
        <f t="shared" si="3"/>
        <v>0</v>
      </c>
      <c r="AD8" s="27">
        <f t="shared" si="3"/>
        <v>0</v>
      </c>
      <c r="AE8" s="27">
        <f t="shared" si="3"/>
        <v>0</v>
      </c>
      <c r="AF8" s="27">
        <f t="shared" si="3"/>
        <v>0</v>
      </c>
      <c r="AG8" s="27">
        <f t="shared" si="3"/>
        <v>0</v>
      </c>
      <c r="AH8" s="27">
        <f t="shared" si="3"/>
        <v>0</v>
      </c>
      <c r="AI8" s="27">
        <f t="shared" si="3"/>
        <v>0</v>
      </c>
      <c r="AJ8" s="27">
        <f t="shared" si="3"/>
        <v>0</v>
      </c>
      <c r="AK8" s="27">
        <f t="shared" si="3"/>
        <v>0</v>
      </c>
    </row>
    <row r="9" spans="1:37" ht="19.5" customHeight="1" x14ac:dyDescent="0.2">
      <c r="G9" s="36" t="s">
        <v>23</v>
      </c>
      <c r="H9" s="37"/>
      <c r="I9" s="38"/>
      <c r="J9" s="14"/>
      <c r="M9" s="27">
        <f>IF(M4&lt;&gt;N4,1,0)</f>
        <v>0</v>
      </c>
      <c r="N9" s="27">
        <f t="shared" si="3"/>
        <v>1</v>
      </c>
      <c r="O9" s="27">
        <f t="shared" si="3"/>
        <v>0</v>
      </c>
      <c r="P9" s="27">
        <f t="shared" si="3"/>
        <v>1</v>
      </c>
      <c r="Q9" s="27">
        <f t="shared" si="3"/>
        <v>0</v>
      </c>
      <c r="R9" s="27">
        <f t="shared" si="3"/>
        <v>1</v>
      </c>
      <c r="S9" s="27">
        <f t="shared" si="3"/>
        <v>0</v>
      </c>
      <c r="T9" s="27">
        <f t="shared" si="3"/>
        <v>0</v>
      </c>
      <c r="U9" s="27">
        <f t="shared" si="3"/>
        <v>1</v>
      </c>
      <c r="V9" s="27">
        <f t="shared" si="3"/>
        <v>0</v>
      </c>
      <c r="W9" s="27">
        <f t="shared" si="3"/>
        <v>1</v>
      </c>
      <c r="X9" s="27">
        <f t="shared" si="3"/>
        <v>0</v>
      </c>
      <c r="Y9" s="27">
        <f t="shared" si="3"/>
        <v>1</v>
      </c>
      <c r="Z9" s="27">
        <f t="shared" si="3"/>
        <v>0</v>
      </c>
      <c r="AA9" s="27">
        <f t="shared" si="3"/>
        <v>0</v>
      </c>
      <c r="AB9" s="27">
        <f t="shared" si="3"/>
        <v>0</v>
      </c>
      <c r="AC9" s="27">
        <f t="shared" si="3"/>
        <v>0</v>
      </c>
      <c r="AD9" s="27">
        <f t="shared" si="3"/>
        <v>0</v>
      </c>
      <c r="AE9" s="27">
        <f t="shared" si="3"/>
        <v>0</v>
      </c>
      <c r="AF9" s="27">
        <f t="shared" si="3"/>
        <v>0</v>
      </c>
      <c r="AG9" s="27">
        <f t="shared" si="3"/>
        <v>0</v>
      </c>
      <c r="AH9" s="27">
        <f t="shared" si="3"/>
        <v>0</v>
      </c>
      <c r="AI9" s="27">
        <f t="shared" si="3"/>
        <v>0</v>
      </c>
      <c r="AJ9" s="27">
        <f t="shared" si="3"/>
        <v>0</v>
      </c>
      <c r="AK9" s="27">
        <f t="shared" si="3"/>
        <v>0</v>
      </c>
    </row>
    <row r="10" spans="1:37" ht="30.75" x14ac:dyDescent="0.2">
      <c r="G10" s="39"/>
      <c r="H10" s="40"/>
      <c r="I10" s="41"/>
      <c r="J10" s="14"/>
    </row>
    <row r="11" spans="1:37" ht="30.75" x14ac:dyDescent="0.2">
      <c r="G11" s="39"/>
      <c r="H11" s="40"/>
      <c r="I11" s="41"/>
      <c r="J11" s="14"/>
    </row>
    <row r="12" spans="1:37" ht="31.5" thickBot="1" x14ac:dyDescent="0.25">
      <c r="G12" s="42"/>
      <c r="H12" s="43"/>
      <c r="I12" s="44"/>
      <c r="J12" s="14"/>
    </row>
    <row r="13" spans="1:37" x14ac:dyDescent="0.2">
      <c r="G13" s="1">
        <f>MAX(IFERROR(MATCH(0,$M$4:$AL$4,-1),0),IFERROR(MATCH(0,$M$3:$AL$3,-1),0))+1</f>
        <v>17</v>
      </c>
    </row>
    <row r="15" spans="1:37" ht="18" x14ac:dyDescent="0.2">
      <c r="G15" s="24">
        <f>SUM(M8:AK8)</f>
        <v>6</v>
      </c>
      <c r="H15" s="25">
        <f>COUNTIF(M3:AK3,"&gt;0")/G13</f>
        <v>0.88235294117647056</v>
      </c>
      <c r="I15" s="23" t="s">
        <v>1</v>
      </c>
    </row>
    <row r="16" spans="1:37" ht="18" x14ac:dyDescent="0.2">
      <c r="G16" s="24">
        <f>SUM(M9:AK9)</f>
        <v>6</v>
      </c>
      <c r="H16" s="25">
        <f>COUNTIF(M4:AK4,"&gt;0")/G13</f>
        <v>0.6470588235294118</v>
      </c>
      <c r="I16" s="23" t="s">
        <v>0</v>
      </c>
    </row>
    <row r="17" spans="7:9" x14ac:dyDescent="0.2">
      <c r="G17" s="23" t="s">
        <v>27</v>
      </c>
      <c r="H17" s="23" t="s">
        <v>26</v>
      </c>
      <c r="I17" s="26"/>
    </row>
  </sheetData>
  <mergeCells count="1">
    <mergeCell ref="G9:I12"/>
  </mergeCells>
  <phoneticPr fontId="3" type="noConversion"/>
  <conditionalFormatting sqref="G2:G6">
    <cfRule type="dataBar" priority="16">
      <dataBar>
        <cfvo type="min"/>
        <cfvo type="max"/>
        <color rgb="FFFFDC97"/>
      </dataBar>
      <extLst>
        <ext xmlns:x14="http://schemas.microsoft.com/office/spreadsheetml/2009/9/main" uri="{B025F937-C7B1-47D3-B67F-A62EFF666E3E}">
          <x14:id>{47505317-6CC7-4076-BACC-DC070E65AD59}</x14:id>
        </ext>
      </extLst>
    </cfRule>
  </conditionalFormatting>
  <conditionalFormatting sqref="H2:H6">
    <cfRule type="dataBar" priority="15">
      <dataBar>
        <cfvo type="min"/>
        <cfvo type="max"/>
        <color rgb="FFFF9396"/>
      </dataBar>
      <extLst>
        <ext xmlns:x14="http://schemas.microsoft.com/office/spreadsheetml/2009/9/main" uri="{B025F937-C7B1-47D3-B67F-A62EFF666E3E}">
          <x14:id>{8D0CEFF6-40D5-4FA6-9DC2-FA4D5849770D}</x14:id>
        </ext>
      </extLst>
    </cfRule>
  </conditionalFormatting>
  <conditionalFormatting sqref="I2:J6">
    <cfRule type="dataBar" priority="14">
      <dataBar>
        <cfvo type="min"/>
        <cfvo type="max"/>
        <color rgb="FFCFAFE7"/>
      </dataBar>
      <extLst>
        <ext xmlns:x14="http://schemas.microsoft.com/office/spreadsheetml/2009/9/main" uri="{B025F937-C7B1-47D3-B67F-A62EFF666E3E}">
          <x14:id>{A87A6EAD-FA85-4B42-98DC-09C71FB08371}</x14:id>
        </ext>
      </extLst>
    </cfRule>
  </conditionalFormatting>
  <conditionalFormatting sqref="L4">
    <cfRule type="dataBar" priority="13">
      <dataBar>
        <cfvo type="min"/>
        <cfvo type="max"/>
        <color rgb="FFFF9396"/>
      </dataBar>
      <extLst>
        <ext xmlns:x14="http://schemas.microsoft.com/office/spreadsheetml/2009/9/main" uri="{B025F937-C7B1-47D3-B67F-A62EFF666E3E}">
          <x14:id>{0D60E0CF-1971-4168-B0D3-605129BAAEEF}</x14:id>
        </ext>
      </extLst>
    </cfRule>
  </conditionalFormatting>
  <conditionalFormatting sqref="L3">
    <cfRule type="dataBar" priority="12">
      <dataBar>
        <cfvo type="min"/>
        <cfvo type="max"/>
        <color rgb="FFFF9396"/>
      </dataBar>
      <extLst>
        <ext xmlns:x14="http://schemas.microsoft.com/office/spreadsheetml/2009/9/main" uri="{B025F937-C7B1-47D3-B67F-A62EFF666E3E}">
          <x14:id>{8B8BAEE3-4C8C-4E98-812C-178246010C58}</x14:id>
        </ext>
      </extLst>
    </cfRule>
  </conditionalFormatting>
  <conditionalFormatting sqref="M3:AL4">
    <cfRule type="cellIs" dxfId="15" priority="7" operator="equal">
      <formula>5</formula>
    </cfRule>
    <cfRule type="cellIs" dxfId="14" priority="8" operator="equal">
      <formula>4</formula>
    </cfRule>
    <cfRule type="cellIs" dxfId="13" priority="9" operator="equal">
      <formula>3</formula>
    </cfRule>
    <cfRule type="cellIs" dxfId="12" priority="10" operator="equal">
      <formula>2</formula>
    </cfRule>
    <cfRule type="cellIs" dxfId="11" priority="11" operator="equal">
      <formula>1</formula>
    </cfRule>
  </conditionalFormatting>
  <conditionalFormatting sqref="B2:B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{9ACDD1B4-62BB-468C-987E-7A6BA466BB12}</x14:id>
        </ext>
      </extLst>
    </cfRule>
  </conditionalFormatting>
  <conditionalFormatting sqref="F2:F6">
    <cfRule type="colorScale" priority="4">
      <colorScale>
        <cfvo type="min"/>
        <cfvo type="max"/>
        <color rgb="FFF8696B"/>
        <color rgb="FFFCFCFF"/>
      </colorScale>
    </cfRule>
  </conditionalFormatting>
  <conditionalFormatting sqref="A2:J6">
    <cfRule type="expression" dxfId="10" priority="2">
      <formula>IF($B2&gt;$G$13,1,0)</formula>
    </cfRule>
    <cfRule type="expression" dxfId="9" priority="3">
      <formula>IF($I2=0,1,0)</formula>
    </cfRule>
  </conditionalFormatting>
  <conditionalFormatting sqref="M3:AK4">
    <cfRule type="containsBlanks" dxfId="8" priority="1">
      <formula>LEN(TRIM(M3))=0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7505317-6CC7-4076-BACC-DC070E65AD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G2:G6</xm:sqref>
        </x14:conditionalFormatting>
        <x14:conditionalFormatting xmlns:xm="http://schemas.microsoft.com/office/excel/2006/main">
          <x14:cfRule type="dataBar" id="{8D0CEFF6-40D5-4FA6-9DC2-FA4D584977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H2:H6</xm:sqref>
        </x14:conditionalFormatting>
        <x14:conditionalFormatting xmlns:xm="http://schemas.microsoft.com/office/excel/2006/main">
          <x14:cfRule type="dataBar" id="{A87A6EAD-FA85-4B42-98DC-09C71FB083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I2:J6</xm:sqref>
        </x14:conditionalFormatting>
        <x14:conditionalFormatting xmlns:xm="http://schemas.microsoft.com/office/excel/2006/main">
          <x14:cfRule type="dataBar" id="{0D60E0CF-1971-4168-B0D3-605129BAAE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</xm:sqref>
        </x14:conditionalFormatting>
        <x14:conditionalFormatting xmlns:xm="http://schemas.microsoft.com/office/excel/2006/main">
          <x14:cfRule type="dataBar" id="{8B8BAEE3-4C8C-4E98-812C-178246010C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</xm:sqref>
        </x14:conditionalFormatting>
        <x14:conditionalFormatting xmlns:xm="http://schemas.microsoft.com/office/excel/2006/main">
          <x14:cfRule type="dataBar" id="{9ACDD1B4-62BB-468C-987E-7A6BA466BB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B2:B6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CF390-5982-4B17-B3FD-474273F41A90}">
  <dimension ref="A1:AK17"/>
  <sheetViews>
    <sheetView tabSelected="1" zoomScale="130" zoomScaleNormal="130" workbookViewId="0">
      <selection activeCell="AC12" sqref="AC12"/>
    </sheetView>
  </sheetViews>
  <sheetFormatPr defaultColWidth="2.625" defaultRowHeight="14.25" x14ac:dyDescent="0.2"/>
  <cols>
    <col min="1" max="1" width="1.875" style="1" bestFit="1" customWidth="1"/>
    <col min="2" max="2" width="7.5" style="1" customWidth="1"/>
    <col min="3" max="4" width="5.875" style="1" bestFit="1" customWidth="1"/>
    <col min="5" max="5" width="2.875" style="1" bestFit="1" customWidth="1"/>
    <col min="6" max="7" width="10" style="1" customWidth="1"/>
    <col min="8" max="8" width="10.375" style="1" bestFit="1" customWidth="1"/>
    <col min="9" max="10" width="9" style="1" customWidth="1"/>
    <col min="11" max="11" width="3.625" style="1" customWidth="1"/>
    <col min="12" max="12" width="3.5" style="1" bestFit="1" customWidth="1"/>
    <col min="13" max="13" width="2.625" style="1"/>
    <col min="14" max="14" width="2.625" style="1" customWidth="1"/>
    <col min="15" max="16384" width="2.625" style="1"/>
  </cols>
  <sheetData>
    <row r="1" spans="1:37" x14ac:dyDescent="0.2">
      <c r="A1" s="15" t="s">
        <v>2</v>
      </c>
      <c r="B1" s="15" t="s">
        <v>13</v>
      </c>
      <c r="C1" s="15" t="s">
        <v>15</v>
      </c>
      <c r="D1" s="15" t="s">
        <v>16</v>
      </c>
      <c r="E1" s="15" t="s">
        <v>14</v>
      </c>
      <c r="F1" s="15" t="s">
        <v>22</v>
      </c>
      <c r="G1" s="15" t="s">
        <v>20</v>
      </c>
      <c r="H1" s="15" t="s">
        <v>21</v>
      </c>
      <c r="I1" s="15" t="s">
        <v>19</v>
      </c>
      <c r="J1" s="15" t="s">
        <v>24</v>
      </c>
    </row>
    <row r="2" spans="1:37" ht="15" thickBot="1" x14ac:dyDescent="0.25">
      <c r="A2" s="16">
        <v>1</v>
      </c>
      <c r="B2" s="15">
        <v>0</v>
      </c>
      <c r="C2" s="15" t="s">
        <v>17</v>
      </c>
      <c r="D2" s="15" t="s">
        <v>7</v>
      </c>
      <c r="E2" s="15">
        <v>5</v>
      </c>
      <c r="F2" s="15">
        <f>E2-MAX(IFERROR(MATCH(0,$M$4:$AL$4,-1),0),IFERROR(MATCH(0,$M$3:$AL$3,-1),0))-I2</f>
        <v>-10</v>
      </c>
      <c r="G2" s="15">
        <f>IFERROR(VALUE(RIGHT(C2,1)),0)-COUNTIF($M$3:$AL$3,A2)</f>
        <v>0</v>
      </c>
      <c r="H2" s="15">
        <f>IFERROR(VALUE(RIGHT(D2,1)),0)-COUNTIF($M$4:$AL$4,A2)</f>
        <v>0</v>
      </c>
      <c r="I2" s="15">
        <f>G2+H2</f>
        <v>0</v>
      </c>
      <c r="J2" s="15" t="str">
        <f>IF(AND(LEFT(C2,2)="o1",G2&gt;0),"m1",IF(AND(LEFT(D2,2)="o1",H2&gt;0),"m2",IF(AND(LEFT(C2,2)="o1",H2&gt;0),"m2",IF(AND(LEFT(D2,2)="o1",G2&gt;0),"m1","F"))))</f>
        <v>F</v>
      </c>
      <c r="L2" s="6" t="s">
        <v>25</v>
      </c>
      <c r="M2" s="22">
        <v>1</v>
      </c>
      <c r="N2" s="22">
        <v>2</v>
      </c>
      <c r="O2" s="22">
        <v>3</v>
      </c>
      <c r="P2" s="22">
        <v>4</v>
      </c>
      <c r="Q2" s="22">
        <v>5</v>
      </c>
      <c r="R2" s="22">
        <v>6</v>
      </c>
      <c r="S2" s="22">
        <v>7</v>
      </c>
      <c r="T2" s="22">
        <v>8</v>
      </c>
      <c r="U2" s="22">
        <v>9</v>
      </c>
      <c r="V2" s="22">
        <v>10</v>
      </c>
      <c r="W2" s="22">
        <v>11</v>
      </c>
      <c r="X2" s="22">
        <v>12</v>
      </c>
      <c r="Y2" s="22">
        <v>13</v>
      </c>
      <c r="Z2" s="22">
        <v>14</v>
      </c>
      <c r="AA2" s="22">
        <v>15</v>
      </c>
      <c r="AB2" s="22">
        <v>16</v>
      </c>
      <c r="AC2" s="22">
        <v>17</v>
      </c>
      <c r="AD2" s="22">
        <v>18</v>
      </c>
      <c r="AE2" s="22">
        <v>19</v>
      </c>
      <c r="AF2" s="22">
        <v>20</v>
      </c>
      <c r="AG2" s="22">
        <v>21</v>
      </c>
      <c r="AH2" s="22">
        <v>22</v>
      </c>
      <c r="AI2" s="22">
        <v>23</v>
      </c>
      <c r="AJ2" s="22">
        <v>24</v>
      </c>
      <c r="AK2" s="22">
        <v>25</v>
      </c>
    </row>
    <row r="3" spans="1:37" x14ac:dyDescent="0.2">
      <c r="A3" s="17">
        <v>2</v>
      </c>
      <c r="B3" s="15">
        <v>2</v>
      </c>
      <c r="C3" s="15" t="s">
        <v>9</v>
      </c>
      <c r="D3" s="15" t="s">
        <v>18</v>
      </c>
      <c r="E3" s="15">
        <v>7</v>
      </c>
      <c r="F3" s="15">
        <f t="shared" ref="F3:F6" si="0">E3-MAX(IFERROR(MATCH(0,$M$4:$AL$4,-1),0),IFERROR(MATCH(0,$M$3:$AL$3,-1),0))-I3</f>
        <v>-8</v>
      </c>
      <c r="G3" s="15">
        <f>IFERROR(VALUE(RIGHT(C3,1)),0)-COUNTIF($M$3:$AL$3,A3)</f>
        <v>0</v>
      </c>
      <c r="H3" s="15">
        <f>IFERROR(VALUE(RIGHT(D3,1)),0)-COUNTIF($M$4:$AL$4,A3)</f>
        <v>0</v>
      </c>
      <c r="I3" s="15">
        <f t="shared" ref="I3:I6" si="1">G3+H3</f>
        <v>0</v>
      </c>
      <c r="J3" s="15" t="str">
        <f t="shared" ref="J3:J6" si="2">IF(AND(LEFT(C3,2)="o1",G3&gt;0),"m1",IF(AND(LEFT(D3,2)="o1",H3&gt;0),"m2",IF(AND(LEFT(C3,2)="o1",H3&gt;0),"m2",IF(AND(LEFT(D3,2)="o1",G3&gt;0),"m1","F"))))</f>
        <v>F</v>
      </c>
      <c r="L3" s="21" t="s">
        <v>1</v>
      </c>
      <c r="M3" s="8">
        <v>1</v>
      </c>
      <c r="N3" s="9">
        <v>1</v>
      </c>
      <c r="O3" s="9">
        <v>1</v>
      </c>
      <c r="P3" s="9">
        <v>1</v>
      </c>
      <c r="Q3" s="9">
        <v>2</v>
      </c>
      <c r="R3" s="9">
        <v>2</v>
      </c>
      <c r="S3" s="9">
        <v>5</v>
      </c>
      <c r="T3" s="9">
        <v>5</v>
      </c>
      <c r="U3" s="9">
        <v>5</v>
      </c>
      <c r="V3" s="9">
        <v>5</v>
      </c>
      <c r="W3" s="9">
        <v>4</v>
      </c>
      <c r="X3" s="9">
        <v>4</v>
      </c>
      <c r="Y3" s="9">
        <v>4</v>
      </c>
      <c r="Z3" s="9">
        <v>3</v>
      </c>
      <c r="AA3" s="9">
        <v>5</v>
      </c>
      <c r="AB3" s="9"/>
      <c r="AC3" s="9"/>
      <c r="AD3" s="9"/>
      <c r="AE3" s="9"/>
      <c r="AF3" s="9"/>
      <c r="AG3" s="9"/>
      <c r="AH3" s="9"/>
      <c r="AI3" s="9"/>
      <c r="AJ3" s="9"/>
      <c r="AK3" s="10"/>
    </row>
    <row r="4" spans="1:37" ht="15" thickBot="1" x14ac:dyDescent="0.25">
      <c r="A4" s="18">
        <v>3</v>
      </c>
      <c r="B4" s="15">
        <v>3</v>
      </c>
      <c r="C4" s="15" t="s">
        <v>8</v>
      </c>
      <c r="D4" s="15" t="s">
        <v>17</v>
      </c>
      <c r="E4" s="15">
        <v>12</v>
      </c>
      <c r="F4" s="15">
        <f t="shared" si="0"/>
        <v>-3</v>
      </c>
      <c r="G4" s="15">
        <f>IFERROR(VALUE(RIGHT(C4,1)),0)-COUNTIF($M$3:$AL$3,A4)</f>
        <v>0</v>
      </c>
      <c r="H4" s="15">
        <f>IFERROR(VALUE(RIGHT(D4,1)),0)-COUNTIF($M$4:$AL$4,A4)</f>
        <v>0</v>
      </c>
      <c r="I4" s="15">
        <f t="shared" si="1"/>
        <v>0</v>
      </c>
      <c r="J4" s="15" t="str">
        <f t="shared" si="2"/>
        <v>F</v>
      </c>
      <c r="L4" s="7" t="s">
        <v>0</v>
      </c>
      <c r="M4" s="11"/>
      <c r="N4" s="12"/>
      <c r="O4" s="12">
        <v>3</v>
      </c>
      <c r="P4" s="12">
        <v>4</v>
      </c>
      <c r="Q4" s="12">
        <v>1</v>
      </c>
      <c r="R4" s="12">
        <v>1</v>
      </c>
      <c r="S4" s="12">
        <v>2</v>
      </c>
      <c r="T4" s="12">
        <v>2</v>
      </c>
      <c r="U4" s="12">
        <v>2</v>
      </c>
      <c r="V4" s="12">
        <v>4</v>
      </c>
      <c r="W4" s="12">
        <v>3</v>
      </c>
      <c r="X4" s="12">
        <v>3</v>
      </c>
      <c r="Y4" s="12">
        <v>3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3"/>
    </row>
    <row r="5" spans="1:37" x14ac:dyDescent="0.2">
      <c r="A5" s="19">
        <v>4</v>
      </c>
      <c r="B5" s="15">
        <v>3</v>
      </c>
      <c r="C5" s="15" t="s">
        <v>18</v>
      </c>
      <c r="D5" s="15" t="s">
        <v>9</v>
      </c>
      <c r="E5" s="15">
        <v>12</v>
      </c>
      <c r="F5" s="15">
        <f t="shared" si="0"/>
        <v>-3</v>
      </c>
      <c r="G5" s="15">
        <f>IFERROR(VALUE(RIGHT(C5,1)),0)-COUNTIF($M$3:$AL$3,A5)</f>
        <v>0</v>
      </c>
      <c r="H5" s="15">
        <f>IFERROR(VALUE(RIGHT(D5,1)),0)-COUNTIF($M$4:$AL$4,A5)</f>
        <v>0</v>
      </c>
      <c r="I5" s="15">
        <f t="shared" si="1"/>
        <v>0</v>
      </c>
      <c r="J5" s="15" t="str">
        <f t="shared" si="2"/>
        <v>F</v>
      </c>
    </row>
    <row r="6" spans="1:37" x14ac:dyDescent="0.2">
      <c r="A6" s="20">
        <v>5</v>
      </c>
      <c r="B6" s="15">
        <v>7</v>
      </c>
      <c r="C6" s="15" t="s">
        <v>4</v>
      </c>
      <c r="D6" s="15" t="s">
        <v>6</v>
      </c>
      <c r="E6" s="15">
        <v>15</v>
      </c>
      <c r="F6" s="15">
        <f t="shared" si="0"/>
        <v>0</v>
      </c>
      <c r="G6" s="15">
        <f>IFERROR(VALUE(RIGHT(C6,1)),0)-COUNTIF($M$3:$AL$3,A6)</f>
        <v>0</v>
      </c>
      <c r="H6" s="15">
        <f>IFERROR(VALUE(RIGHT(D6,1)),0)-COUNTIF($M$4:$AL$4,A6)</f>
        <v>0</v>
      </c>
      <c r="I6" s="15">
        <f t="shared" si="1"/>
        <v>0</v>
      </c>
      <c r="J6" s="15" t="str">
        <f t="shared" si="2"/>
        <v>F</v>
      </c>
    </row>
    <row r="8" spans="1:37" ht="15" thickBot="1" x14ac:dyDescent="0.25">
      <c r="M8" s="27">
        <f>IF(M3&lt;&gt;N3,1,0)</f>
        <v>0</v>
      </c>
      <c r="N8" s="27">
        <f t="shared" ref="N8:AK9" si="3">IF(N3&lt;&gt;O3,1,0)</f>
        <v>0</v>
      </c>
      <c r="O8" s="27">
        <f t="shared" si="3"/>
        <v>0</v>
      </c>
      <c r="P8" s="27">
        <f t="shared" si="3"/>
        <v>1</v>
      </c>
      <c r="Q8" s="27">
        <f t="shared" si="3"/>
        <v>0</v>
      </c>
      <c r="R8" s="27">
        <f t="shared" si="3"/>
        <v>1</v>
      </c>
      <c r="S8" s="27">
        <f t="shared" si="3"/>
        <v>0</v>
      </c>
      <c r="T8" s="27">
        <f t="shared" si="3"/>
        <v>0</v>
      </c>
      <c r="U8" s="27">
        <f t="shared" si="3"/>
        <v>0</v>
      </c>
      <c r="V8" s="27">
        <f t="shared" si="3"/>
        <v>1</v>
      </c>
      <c r="W8" s="27">
        <f t="shared" si="3"/>
        <v>0</v>
      </c>
      <c r="X8" s="27">
        <f t="shared" si="3"/>
        <v>0</v>
      </c>
      <c r="Y8" s="27">
        <f t="shared" si="3"/>
        <v>1</v>
      </c>
      <c r="Z8" s="27">
        <f t="shared" si="3"/>
        <v>1</v>
      </c>
      <c r="AA8" s="27">
        <f t="shared" si="3"/>
        <v>1</v>
      </c>
      <c r="AB8" s="27">
        <f t="shared" si="3"/>
        <v>0</v>
      </c>
      <c r="AC8" s="27">
        <f t="shared" si="3"/>
        <v>0</v>
      </c>
      <c r="AD8" s="27">
        <f t="shared" si="3"/>
        <v>0</v>
      </c>
      <c r="AE8" s="27">
        <f t="shared" si="3"/>
        <v>0</v>
      </c>
      <c r="AF8" s="27">
        <f t="shared" si="3"/>
        <v>0</v>
      </c>
      <c r="AG8" s="27">
        <f t="shared" si="3"/>
        <v>0</v>
      </c>
      <c r="AH8" s="27">
        <f t="shared" si="3"/>
        <v>0</v>
      </c>
      <c r="AI8" s="27">
        <f t="shared" si="3"/>
        <v>0</v>
      </c>
      <c r="AJ8" s="27">
        <f t="shared" si="3"/>
        <v>0</v>
      </c>
      <c r="AK8" s="27">
        <f t="shared" si="3"/>
        <v>0</v>
      </c>
    </row>
    <row r="9" spans="1:37" ht="19.5" customHeight="1" x14ac:dyDescent="0.2">
      <c r="G9" s="36" t="s">
        <v>28</v>
      </c>
      <c r="H9" s="37"/>
      <c r="I9" s="38"/>
      <c r="J9" s="14"/>
      <c r="M9" s="27">
        <f>IF(M4&lt;&gt;N4,1,0)</f>
        <v>0</v>
      </c>
      <c r="N9" s="27">
        <f t="shared" si="3"/>
        <v>1</v>
      </c>
      <c r="O9" s="27">
        <f t="shared" si="3"/>
        <v>1</v>
      </c>
      <c r="P9" s="27">
        <f t="shared" si="3"/>
        <v>1</v>
      </c>
      <c r="Q9" s="27">
        <f t="shared" si="3"/>
        <v>0</v>
      </c>
      <c r="R9" s="27">
        <f t="shared" si="3"/>
        <v>1</v>
      </c>
      <c r="S9" s="27">
        <f t="shared" si="3"/>
        <v>0</v>
      </c>
      <c r="T9" s="27">
        <f t="shared" si="3"/>
        <v>0</v>
      </c>
      <c r="U9" s="27">
        <f t="shared" si="3"/>
        <v>1</v>
      </c>
      <c r="V9" s="27">
        <f t="shared" si="3"/>
        <v>1</v>
      </c>
      <c r="W9" s="27">
        <f t="shared" si="3"/>
        <v>0</v>
      </c>
      <c r="X9" s="27">
        <f t="shared" si="3"/>
        <v>0</v>
      </c>
      <c r="Y9" s="27">
        <f t="shared" si="3"/>
        <v>1</v>
      </c>
      <c r="Z9" s="27">
        <f t="shared" si="3"/>
        <v>0</v>
      </c>
      <c r="AA9" s="27">
        <f t="shared" si="3"/>
        <v>0</v>
      </c>
      <c r="AB9" s="27">
        <f t="shared" si="3"/>
        <v>0</v>
      </c>
      <c r="AC9" s="27">
        <f t="shared" si="3"/>
        <v>0</v>
      </c>
      <c r="AD9" s="27">
        <f t="shared" si="3"/>
        <v>0</v>
      </c>
      <c r="AE9" s="27">
        <f t="shared" si="3"/>
        <v>0</v>
      </c>
      <c r="AF9" s="27">
        <f t="shared" si="3"/>
        <v>0</v>
      </c>
      <c r="AG9" s="27">
        <f t="shared" si="3"/>
        <v>0</v>
      </c>
      <c r="AH9" s="27">
        <f t="shared" si="3"/>
        <v>0</v>
      </c>
      <c r="AI9" s="27">
        <f t="shared" si="3"/>
        <v>0</v>
      </c>
      <c r="AJ9" s="27">
        <f t="shared" si="3"/>
        <v>0</v>
      </c>
      <c r="AK9" s="27">
        <f t="shared" si="3"/>
        <v>0</v>
      </c>
    </row>
    <row r="10" spans="1:37" ht="30.75" x14ac:dyDescent="0.2">
      <c r="G10" s="39"/>
      <c r="H10" s="40"/>
      <c r="I10" s="41"/>
      <c r="J10" s="14"/>
    </row>
    <row r="11" spans="1:37" ht="30.75" x14ac:dyDescent="0.2">
      <c r="G11" s="39"/>
      <c r="H11" s="40"/>
      <c r="I11" s="41"/>
      <c r="J11" s="14"/>
    </row>
    <row r="12" spans="1:37" ht="31.5" thickBot="1" x14ac:dyDescent="0.25">
      <c r="G12" s="42"/>
      <c r="H12" s="43"/>
      <c r="I12" s="44"/>
      <c r="J12" s="14"/>
    </row>
    <row r="13" spans="1:37" x14ac:dyDescent="0.2">
      <c r="G13" s="1">
        <f>MAX(IFERROR(MATCH(0,$M$4:$AL$4,-1),0),IFERROR(MATCH(0,$M$3:$AL$3,-1),0))</f>
        <v>15</v>
      </c>
    </row>
    <row r="15" spans="1:37" ht="18" x14ac:dyDescent="0.2">
      <c r="G15" s="24">
        <f>SUM(M8:AK8)</f>
        <v>6</v>
      </c>
      <c r="H15" s="25">
        <f>COUNTIF(M3:AK3,"&gt;0")/G13</f>
        <v>1</v>
      </c>
      <c r="I15" s="23" t="s">
        <v>1</v>
      </c>
    </row>
    <row r="16" spans="1:37" ht="18" x14ac:dyDescent="0.2">
      <c r="G16" s="24">
        <f>SUM(M9:AK9)</f>
        <v>7</v>
      </c>
      <c r="H16" s="25">
        <f>COUNTIF(M4:AK4,"&gt;0")/G13</f>
        <v>0.73333333333333328</v>
      </c>
      <c r="I16" s="23" t="s">
        <v>0</v>
      </c>
    </row>
    <row r="17" spans="7:9" x14ac:dyDescent="0.2">
      <c r="G17" s="23" t="s">
        <v>27</v>
      </c>
      <c r="H17" s="23" t="s">
        <v>26</v>
      </c>
      <c r="I17" s="26"/>
    </row>
  </sheetData>
  <sheetProtection algorithmName="SHA-512" hashValue="MT+zqSuGrPJoH0GF+qQfq5MXgDJ8wWY9BZe3qrBl4vgaw0DdVrERjMldwmlbtxfI1e5nRWGcDzOlgukcSjwy6Q==" saltValue="llAJPeGgtQoUsnjCCnaOSw==" spinCount="100000" sheet="1" objects="1" scenarios="1"/>
  <mergeCells count="1">
    <mergeCell ref="G9:I12"/>
  </mergeCells>
  <conditionalFormatting sqref="G2:G6">
    <cfRule type="dataBar" priority="15">
      <dataBar>
        <cfvo type="min"/>
        <cfvo type="max"/>
        <color rgb="FFFFDC97"/>
      </dataBar>
      <extLst>
        <ext xmlns:x14="http://schemas.microsoft.com/office/spreadsheetml/2009/9/main" uri="{B025F937-C7B1-47D3-B67F-A62EFF666E3E}">
          <x14:id>{F64C1E60-FCDC-469B-A64A-8308020F7C68}</x14:id>
        </ext>
      </extLst>
    </cfRule>
  </conditionalFormatting>
  <conditionalFormatting sqref="H2:H6">
    <cfRule type="dataBar" priority="14">
      <dataBar>
        <cfvo type="min"/>
        <cfvo type="max"/>
        <color rgb="FFFF9396"/>
      </dataBar>
      <extLst>
        <ext xmlns:x14="http://schemas.microsoft.com/office/spreadsheetml/2009/9/main" uri="{B025F937-C7B1-47D3-B67F-A62EFF666E3E}">
          <x14:id>{16C1CA60-EF62-4E19-8620-33C314CFA3DE}</x14:id>
        </ext>
      </extLst>
    </cfRule>
  </conditionalFormatting>
  <conditionalFormatting sqref="I2:J6">
    <cfRule type="dataBar" priority="13">
      <dataBar>
        <cfvo type="min"/>
        <cfvo type="max"/>
        <color rgb="FFCFAFE7"/>
      </dataBar>
      <extLst>
        <ext xmlns:x14="http://schemas.microsoft.com/office/spreadsheetml/2009/9/main" uri="{B025F937-C7B1-47D3-B67F-A62EFF666E3E}">
          <x14:id>{95D1C381-3B5F-4EC7-A294-172831EF1EE1}</x14:id>
        </ext>
      </extLst>
    </cfRule>
  </conditionalFormatting>
  <conditionalFormatting sqref="L4">
    <cfRule type="dataBar" priority="12">
      <dataBar>
        <cfvo type="min"/>
        <cfvo type="max"/>
        <color rgb="FFFF9396"/>
      </dataBar>
      <extLst>
        <ext xmlns:x14="http://schemas.microsoft.com/office/spreadsheetml/2009/9/main" uri="{B025F937-C7B1-47D3-B67F-A62EFF666E3E}">
          <x14:id>{268FE7A1-4319-4761-98F5-F63899C9E618}</x14:id>
        </ext>
      </extLst>
    </cfRule>
  </conditionalFormatting>
  <conditionalFormatting sqref="L3">
    <cfRule type="dataBar" priority="11">
      <dataBar>
        <cfvo type="min"/>
        <cfvo type="max"/>
        <color rgb="FFFF9396"/>
      </dataBar>
      <extLst>
        <ext xmlns:x14="http://schemas.microsoft.com/office/spreadsheetml/2009/9/main" uri="{B025F937-C7B1-47D3-B67F-A62EFF666E3E}">
          <x14:id>{388A05D6-DD27-4A37-A08E-5364C4E11EBE}</x14:id>
        </ext>
      </extLst>
    </cfRule>
  </conditionalFormatting>
  <conditionalFormatting sqref="M3:AL4">
    <cfRule type="cellIs" dxfId="7" priority="6" operator="equal">
      <formula>5</formula>
    </cfRule>
    <cfRule type="cellIs" dxfId="6" priority="7" operator="equal">
      <formula>4</formula>
    </cfRule>
    <cfRule type="cellIs" dxfId="5" priority="8" operator="equal">
      <formula>3</formula>
    </cfRule>
    <cfRule type="cellIs" dxfId="4" priority="9" operator="equal">
      <formula>2</formula>
    </cfRule>
    <cfRule type="cellIs" dxfId="3" priority="10" operator="equal">
      <formula>1</formula>
    </cfRule>
  </conditionalFormatting>
  <conditionalFormatting sqref="B2:B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{44355129-554C-484D-B837-44726DF77EC4}</x14:id>
        </ext>
      </extLst>
    </cfRule>
  </conditionalFormatting>
  <conditionalFormatting sqref="F2:F6">
    <cfRule type="colorScale" priority="4">
      <colorScale>
        <cfvo type="min"/>
        <cfvo type="max"/>
        <color rgb="FFF8696B"/>
        <color rgb="FFFCFCFF"/>
      </colorScale>
    </cfRule>
  </conditionalFormatting>
  <conditionalFormatting sqref="A2:J6">
    <cfRule type="expression" dxfId="2" priority="2">
      <formula>IF($B2&gt;$G$13,1,0)</formula>
    </cfRule>
    <cfRule type="expression" dxfId="1" priority="3">
      <formula>IF($I2=0,1,0)</formula>
    </cfRule>
  </conditionalFormatting>
  <conditionalFormatting sqref="M3:AK4">
    <cfRule type="containsBlanks" dxfId="0" priority="1">
      <formula>LEN(TRIM(M3))=0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4C1E60-FCDC-469B-A64A-8308020F7C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G2:G6</xm:sqref>
        </x14:conditionalFormatting>
        <x14:conditionalFormatting xmlns:xm="http://schemas.microsoft.com/office/excel/2006/main">
          <x14:cfRule type="dataBar" id="{16C1CA60-EF62-4E19-8620-33C314CFA3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H2:H6</xm:sqref>
        </x14:conditionalFormatting>
        <x14:conditionalFormatting xmlns:xm="http://schemas.microsoft.com/office/excel/2006/main">
          <x14:cfRule type="dataBar" id="{95D1C381-3B5F-4EC7-A294-172831EF1E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I2:J6</xm:sqref>
        </x14:conditionalFormatting>
        <x14:conditionalFormatting xmlns:xm="http://schemas.microsoft.com/office/excel/2006/main">
          <x14:cfRule type="dataBar" id="{268FE7A1-4319-4761-98F5-F63899C9E6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</xm:sqref>
        </x14:conditionalFormatting>
        <x14:conditionalFormatting xmlns:xm="http://schemas.microsoft.com/office/excel/2006/main">
          <x14:cfRule type="dataBar" id="{388A05D6-DD27-4A37-A08E-5364C4E11E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</xm:sqref>
        </x14:conditionalFormatting>
        <x14:conditionalFormatting xmlns:xm="http://schemas.microsoft.com/office/excel/2006/main">
          <x14:cfRule type="dataBar" id="{44355129-554C-484D-B837-44726DF77E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B2:B6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Jooyafar</dc:creator>
  <cp:lastModifiedBy>Ali Jooyafar</cp:lastModifiedBy>
  <cp:lastPrinted>2021-06-16T13:32:43Z</cp:lastPrinted>
  <dcterms:created xsi:type="dcterms:W3CDTF">2021-06-16T12:35:30Z</dcterms:created>
  <dcterms:modified xsi:type="dcterms:W3CDTF">2022-06-21T10:01:57Z</dcterms:modified>
</cp:coreProperties>
</file>