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13_ncr:1_{CA3041EB-9FD4-4869-942F-C6E6659D6168}" xr6:coauthVersionLast="47" xr6:coauthVersionMax="47" xr10:uidLastSave="{00000000-0000-0000-0000-000000000000}"/>
  <bookViews>
    <workbookView xWindow="-120" yWindow="330" windowWidth="24240" windowHeight="13290" xr2:uid="{63D507B4-4C21-43CD-BAF6-2E8B8451B8EF}"/>
  </bookViews>
  <sheets>
    <sheet name="Home" sheetId="6" r:id="rId1"/>
    <sheet name="Policy" sheetId="1" r:id="rId2"/>
    <sheet name="Myers" sheetId="3" r:id="rId3"/>
    <sheet name="KB_Att" sheetId="5" r:id="rId4"/>
    <sheet name="Test" sheetId="4"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1" l="1"/>
  <c r="E2" i="1"/>
  <c r="C13" i="1"/>
  <c r="A205" i="5"/>
  <c r="A200" i="5"/>
  <c r="A195" i="5"/>
  <c r="A190" i="5"/>
  <c r="A185" i="5"/>
  <c r="A180" i="5"/>
  <c r="A175" i="5"/>
  <c r="A170" i="5"/>
  <c r="A165" i="5"/>
  <c r="A160" i="5"/>
  <c r="A155" i="5"/>
  <c r="A150" i="5"/>
  <c r="A145" i="5"/>
  <c r="A140" i="5"/>
  <c r="A135" i="5"/>
  <c r="A130" i="5"/>
  <c r="A125" i="5"/>
  <c r="A120" i="5"/>
  <c r="A115" i="5"/>
  <c r="A110" i="5"/>
  <c r="A105" i="5"/>
  <c r="A100" i="5"/>
  <c r="A95" i="5"/>
  <c r="A90" i="5"/>
  <c r="A85" i="5"/>
  <c r="A80" i="5"/>
  <c r="A75" i="5"/>
  <c r="A70" i="5"/>
  <c r="A65" i="5"/>
  <c r="A60" i="5"/>
  <c r="A55" i="5"/>
  <c r="A50" i="5"/>
  <c r="A45" i="5"/>
  <c r="A40" i="5"/>
  <c r="A35" i="5"/>
  <c r="A30" i="5"/>
  <c r="A25" i="5"/>
  <c r="A20" i="5"/>
  <c r="A15" i="5"/>
  <c r="A10" i="5"/>
  <c r="E2" i="5"/>
  <c r="H15" i="1"/>
  <c r="H16" i="1" s="1"/>
  <c r="B28" i="1"/>
  <c r="C51" i="1"/>
  <c r="B25" i="1"/>
  <c r="B24" i="1"/>
  <c r="B53" i="1"/>
  <c r="B54" i="1"/>
  <c r="D54" i="1" s="1"/>
  <c r="B52" i="1"/>
  <c r="E51" i="1"/>
  <c r="D51" i="1"/>
  <c r="B38" i="1"/>
  <c r="B43" i="1"/>
  <c r="C2" i="5"/>
  <c r="C2" i="3"/>
  <c r="C2" i="1"/>
  <c r="BB114" i="4"/>
  <c r="BA114" i="4" s="1"/>
  <c r="BB113" i="4"/>
  <c r="BA113" i="4" s="1"/>
  <c r="BB112" i="4"/>
  <c r="BA112" i="4" s="1"/>
  <c r="BB111" i="4"/>
  <c r="BA111" i="4" s="1"/>
  <c r="BB110" i="4"/>
  <c r="BA110" i="4" s="1"/>
  <c r="BB109" i="4"/>
  <c r="BA109" i="4" s="1"/>
  <c r="BB108" i="4"/>
  <c r="BA108" i="4" s="1"/>
  <c r="BB107" i="4"/>
  <c r="BA107" i="4" s="1"/>
  <c r="BB106" i="4"/>
  <c r="BA106" i="4" s="1"/>
  <c r="BB105" i="4"/>
  <c r="BA105" i="4" s="1"/>
  <c r="BB104" i="4"/>
  <c r="BA104" i="4" s="1"/>
  <c r="BB103" i="4"/>
  <c r="BA103" i="4" s="1"/>
  <c r="BB102" i="4"/>
  <c r="BA102" i="4" s="1"/>
  <c r="BB101" i="4"/>
  <c r="BA101" i="4" s="1"/>
  <c r="BB100" i="4"/>
  <c r="BA100" i="4" s="1"/>
  <c r="BB99" i="4"/>
  <c r="BA99" i="4" s="1"/>
  <c r="BB98" i="4"/>
  <c r="BA98" i="4" s="1"/>
  <c r="BB97" i="4"/>
  <c r="BA97" i="4" s="1"/>
  <c r="BB96" i="4"/>
  <c r="BA96" i="4" s="1"/>
  <c r="BB95" i="4"/>
  <c r="BA95" i="4" s="1"/>
  <c r="BB94" i="4"/>
  <c r="BA94" i="4" s="1"/>
  <c r="BB93" i="4"/>
  <c r="BA93" i="4" s="1"/>
  <c r="BB92" i="4"/>
  <c r="BA92" i="4" s="1"/>
  <c r="BB91" i="4"/>
  <c r="BA91" i="4" s="1"/>
  <c r="BB90" i="4"/>
  <c r="BA90" i="4" s="1"/>
  <c r="BB89" i="4"/>
  <c r="BA89" i="4" s="1"/>
  <c r="BB88" i="4"/>
  <c r="BA88" i="4" s="1"/>
  <c r="BB87" i="4"/>
  <c r="BA87" i="4" s="1"/>
  <c r="BB86" i="4"/>
  <c r="BA86" i="4" s="1"/>
  <c r="BB85" i="4"/>
  <c r="BA85" i="4" s="1"/>
  <c r="BB84" i="4"/>
  <c r="BA84" i="4" s="1"/>
  <c r="BB83" i="4"/>
  <c r="BA83" i="4" s="1"/>
  <c r="BB82" i="4"/>
  <c r="BA82" i="4" s="1"/>
  <c r="BB81" i="4"/>
  <c r="BA81" i="4" s="1"/>
  <c r="BB80" i="4"/>
  <c r="BA80" i="4" s="1"/>
  <c r="BB79" i="4"/>
  <c r="BA79" i="4" s="1"/>
  <c r="BB78" i="4"/>
  <c r="BA78" i="4" s="1"/>
  <c r="BB77" i="4"/>
  <c r="BA77" i="4" s="1"/>
  <c r="BB76" i="4"/>
  <c r="BA76" i="4" s="1"/>
  <c r="BB75" i="4"/>
  <c r="BA75" i="4" s="1"/>
  <c r="BB74" i="4"/>
  <c r="BA74" i="4" s="1"/>
  <c r="BB73" i="4"/>
  <c r="BA73" i="4" s="1"/>
  <c r="BB72" i="4"/>
  <c r="BA72" i="4" s="1"/>
  <c r="BB71" i="4"/>
  <c r="BA71" i="4" s="1"/>
  <c r="BB70" i="4"/>
  <c r="BA70" i="4" s="1"/>
  <c r="BB69" i="4"/>
  <c r="BA69" i="4" s="1"/>
  <c r="BB68" i="4"/>
  <c r="BA68" i="4" s="1"/>
  <c r="BB67" i="4"/>
  <c r="BA67" i="4" s="1"/>
  <c r="BB66" i="4"/>
  <c r="BA66" i="4" s="1"/>
  <c r="BB65" i="4"/>
  <c r="BA65" i="4" s="1"/>
  <c r="BB64" i="4"/>
  <c r="BA64" i="4" s="1"/>
  <c r="BB63" i="4"/>
  <c r="BA63" i="4" s="1"/>
  <c r="BB62" i="4"/>
  <c r="BA62" i="4" s="1"/>
  <c r="BB61" i="4"/>
  <c r="BA61" i="4" s="1"/>
  <c r="BB60" i="4"/>
  <c r="BA60" i="4" s="1"/>
  <c r="BB59" i="4"/>
  <c r="BA59" i="4" s="1"/>
  <c r="BB58" i="4"/>
  <c r="BA58" i="4" s="1"/>
  <c r="BB57" i="4"/>
  <c r="BA57" i="4" s="1"/>
  <c r="BB56" i="4"/>
  <c r="BA56" i="4" s="1"/>
  <c r="BB55" i="4"/>
  <c r="BA55" i="4" s="1"/>
  <c r="BB54" i="4"/>
  <c r="BA54" i="4" s="1"/>
  <c r="BB53" i="4"/>
  <c r="BA53" i="4" s="1"/>
  <c r="BB52" i="4"/>
  <c r="BA52" i="4" s="1"/>
  <c r="BB51" i="4"/>
  <c r="BA51" i="4" s="1"/>
  <c r="BB50" i="4"/>
  <c r="BA50" i="4" s="1"/>
  <c r="BB49" i="4"/>
  <c r="BA49" i="4" s="1"/>
  <c r="BB48" i="4"/>
  <c r="BA48" i="4" s="1"/>
  <c r="BB47" i="4"/>
  <c r="BA47" i="4" s="1"/>
  <c r="BB46" i="4"/>
  <c r="BA46" i="4" s="1"/>
  <c r="BB45" i="4"/>
  <c r="BA45" i="4" s="1"/>
  <c r="BB44" i="4"/>
  <c r="BA44" i="4" s="1"/>
  <c r="BB43" i="4"/>
  <c r="BA43" i="4" s="1"/>
  <c r="BB42" i="4"/>
  <c r="BA42" i="4" s="1"/>
  <c r="BB41" i="4"/>
  <c r="BA41" i="4" s="1"/>
  <c r="BB40" i="4"/>
  <c r="BA40" i="4" s="1"/>
  <c r="BB39" i="4"/>
  <c r="BA39" i="4" s="1"/>
  <c r="BB38" i="4"/>
  <c r="BA38" i="4" s="1"/>
  <c r="BB37" i="4"/>
  <c r="BA37" i="4" s="1"/>
  <c r="BB36" i="4"/>
  <c r="BA36" i="4" s="1"/>
  <c r="BB35" i="4"/>
  <c r="BA35" i="4" s="1"/>
  <c r="BB34" i="4"/>
  <c r="BA34" i="4" s="1"/>
  <c r="BB33" i="4"/>
  <c r="BA33" i="4" s="1"/>
  <c r="BB32" i="4"/>
  <c r="BA32" i="4" s="1"/>
  <c r="BB31" i="4"/>
  <c r="BA31" i="4" s="1"/>
  <c r="BB30" i="4"/>
  <c r="BA30" i="4" s="1"/>
  <c r="BB29" i="4"/>
  <c r="BA29" i="4" s="1"/>
  <c r="BB28" i="4"/>
  <c r="BA28" i="4" s="1"/>
  <c r="BB27" i="4"/>
  <c r="BA27" i="4" s="1"/>
  <c r="BB26" i="4"/>
  <c r="BA26" i="4" s="1"/>
  <c r="BB25" i="4"/>
  <c r="BA25" i="4" s="1"/>
  <c r="BB24" i="4"/>
  <c r="BA24" i="4" s="1"/>
  <c r="BB23" i="4"/>
  <c r="BA23" i="4" s="1"/>
  <c r="BB22" i="4"/>
  <c r="BA22" i="4" s="1"/>
  <c r="BB21" i="4"/>
  <c r="BA21" i="4" s="1"/>
  <c r="BB20" i="4"/>
  <c r="BA20" i="4" s="1"/>
  <c r="BB19" i="4"/>
  <c r="BA19" i="4" s="1"/>
  <c r="BB18" i="4"/>
  <c r="BA18" i="4" s="1"/>
  <c r="BB17" i="4"/>
  <c r="BA17" i="4" s="1"/>
  <c r="BB16" i="4"/>
  <c r="BA16" i="4" s="1"/>
  <c r="BB15" i="4"/>
  <c r="BA15" i="4" s="1"/>
  <c r="BB14" i="4"/>
  <c r="BA14" i="4" s="1"/>
  <c r="AV114" i="4"/>
  <c r="AU114" i="4" s="1"/>
  <c r="AV113" i="4"/>
  <c r="AU113" i="4" s="1"/>
  <c r="AV112" i="4"/>
  <c r="AU112" i="4" s="1"/>
  <c r="AV111" i="4"/>
  <c r="AU111" i="4" s="1"/>
  <c r="AV110" i="4"/>
  <c r="AU110" i="4" s="1"/>
  <c r="AV109" i="4"/>
  <c r="AU109" i="4" s="1"/>
  <c r="AV108" i="4"/>
  <c r="AU108" i="4" s="1"/>
  <c r="AV107" i="4"/>
  <c r="AU107" i="4" s="1"/>
  <c r="AV106" i="4"/>
  <c r="AU106" i="4" s="1"/>
  <c r="AV105" i="4"/>
  <c r="AU105" i="4" s="1"/>
  <c r="AV104" i="4"/>
  <c r="AU104" i="4" s="1"/>
  <c r="AV103" i="4"/>
  <c r="AU103" i="4" s="1"/>
  <c r="AV102" i="4"/>
  <c r="AU102" i="4" s="1"/>
  <c r="AV101" i="4"/>
  <c r="AU101" i="4" s="1"/>
  <c r="AV100" i="4"/>
  <c r="AU100" i="4" s="1"/>
  <c r="AV99" i="4"/>
  <c r="AU99" i="4" s="1"/>
  <c r="AV98" i="4"/>
  <c r="AU98" i="4" s="1"/>
  <c r="AV97" i="4"/>
  <c r="AU97" i="4" s="1"/>
  <c r="AV96" i="4"/>
  <c r="AU96" i="4" s="1"/>
  <c r="AV95" i="4"/>
  <c r="AU95" i="4" s="1"/>
  <c r="AV94" i="4"/>
  <c r="AU94" i="4" s="1"/>
  <c r="AV93" i="4"/>
  <c r="AU93" i="4" s="1"/>
  <c r="AV92" i="4"/>
  <c r="AU92" i="4" s="1"/>
  <c r="AV91" i="4"/>
  <c r="AU91" i="4" s="1"/>
  <c r="AV90" i="4"/>
  <c r="AU90" i="4" s="1"/>
  <c r="AV89" i="4"/>
  <c r="AU89" i="4" s="1"/>
  <c r="AV88" i="4"/>
  <c r="AU88" i="4" s="1"/>
  <c r="AV87" i="4"/>
  <c r="AU87" i="4" s="1"/>
  <c r="AV86" i="4"/>
  <c r="AU86" i="4" s="1"/>
  <c r="AV85" i="4"/>
  <c r="AU85" i="4" s="1"/>
  <c r="AV84" i="4"/>
  <c r="AU84" i="4" s="1"/>
  <c r="AV83" i="4"/>
  <c r="AU83" i="4" s="1"/>
  <c r="AV82" i="4"/>
  <c r="AU82" i="4" s="1"/>
  <c r="AV81" i="4"/>
  <c r="AU81" i="4" s="1"/>
  <c r="AV80" i="4"/>
  <c r="AU80" i="4" s="1"/>
  <c r="AV79" i="4"/>
  <c r="AU79" i="4" s="1"/>
  <c r="AV78" i="4"/>
  <c r="AU78" i="4" s="1"/>
  <c r="AV77" i="4"/>
  <c r="AU77" i="4" s="1"/>
  <c r="AV76" i="4"/>
  <c r="AU76" i="4" s="1"/>
  <c r="AV75" i="4"/>
  <c r="AU75" i="4" s="1"/>
  <c r="AV74" i="4"/>
  <c r="AU74" i="4" s="1"/>
  <c r="AV73" i="4"/>
  <c r="AU73" i="4" s="1"/>
  <c r="AV72" i="4"/>
  <c r="AU72" i="4" s="1"/>
  <c r="AV71" i="4"/>
  <c r="AU71" i="4" s="1"/>
  <c r="AV70" i="4"/>
  <c r="AU70" i="4" s="1"/>
  <c r="AV69" i="4"/>
  <c r="AU69" i="4" s="1"/>
  <c r="AV68" i="4"/>
  <c r="AU68" i="4" s="1"/>
  <c r="AV67" i="4"/>
  <c r="AU67" i="4" s="1"/>
  <c r="AV66" i="4"/>
  <c r="AU66" i="4" s="1"/>
  <c r="AV65" i="4"/>
  <c r="AU65" i="4" s="1"/>
  <c r="AV64" i="4"/>
  <c r="AU64" i="4" s="1"/>
  <c r="AV63" i="4"/>
  <c r="AU63" i="4" s="1"/>
  <c r="AV62" i="4"/>
  <c r="AU62" i="4" s="1"/>
  <c r="AV61" i="4"/>
  <c r="AU61" i="4" s="1"/>
  <c r="AV60" i="4"/>
  <c r="AU60" i="4" s="1"/>
  <c r="AV59" i="4"/>
  <c r="AU59" i="4" s="1"/>
  <c r="AV58" i="4"/>
  <c r="AU58" i="4" s="1"/>
  <c r="AV57" i="4"/>
  <c r="AU57" i="4" s="1"/>
  <c r="AV56" i="4"/>
  <c r="AU56" i="4" s="1"/>
  <c r="AV55" i="4"/>
  <c r="AU55" i="4" s="1"/>
  <c r="AV54" i="4"/>
  <c r="AU54" i="4" s="1"/>
  <c r="AV53" i="4"/>
  <c r="AU53" i="4" s="1"/>
  <c r="AV52" i="4"/>
  <c r="AU52" i="4" s="1"/>
  <c r="AV51" i="4"/>
  <c r="AU51" i="4" s="1"/>
  <c r="AV50" i="4"/>
  <c r="AU50" i="4" s="1"/>
  <c r="AV49" i="4"/>
  <c r="AU49" i="4" s="1"/>
  <c r="AV48" i="4"/>
  <c r="AU48" i="4" s="1"/>
  <c r="AV47" i="4"/>
  <c r="AU47" i="4" s="1"/>
  <c r="AV46" i="4"/>
  <c r="AU46" i="4" s="1"/>
  <c r="AV45" i="4"/>
  <c r="AU45" i="4" s="1"/>
  <c r="AV44" i="4"/>
  <c r="AU44" i="4" s="1"/>
  <c r="AV43" i="4"/>
  <c r="AU43" i="4" s="1"/>
  <c r="AV42" i="4"/>
  <c r="AU42" i="4" s="1"/>
  <c r="AV41" i="4"/>
  <c r="AU41" i="4" s="1"/>
  <c r="AV40" i="4"/>
  <c r="AU40" i="4" s="1"/>
  <c r="AV39" i="4"/>
  <c r="AU39" i="4" s="1"/>
  <c r="AV38" i="4"/>
  <c r="AU38" i="4" s="1"/>
  <c r="AV37" i="4"/>
  <c r="AU37" i="4" s="1"/>
  <c r="AV36" i="4"/>
  <c r="AU36" i="4" s="1"/>
  <c r="AV35" i="4"/>
  <c r="AU35" i="4" s="1"/>
  <c r="AV34" i="4"/>
  <c r="AU34" i="4" s="1"/>
  <c r="AV33" i="4"/>
  <c r="AU33" i="4" s="1"/>
  <c r="AV32" i="4"/>
  <c r="AU32" i="4" s="1"/>
  <c r="AV31" i="4"/>
  <c r="AU31" i="4" s="1"/>
  <c r="AV30" i="4"/>
  <c r="AU30" i="4" s="1"/>
  <c r="AV29" i="4"/>
  <c r="AU29" i="4" s="1"/>
  <c r="AV28" i="4"/>
  <c r="AU28" i="4" s="1"/>
  <c r="AV27" i="4"/>
  <c r="AU27" i="4" s="1"/>
  <c r="AV26" i="4"/>
  <c r="AU26" i="4" s="1"/>
  <c r="AV25" i="4"/>
  <c r="AU25" i="4" s="1"/>
  <c r="AV24" i="4"/>
  <c r="AU24" i="4" s="1"/>
  <c r="AV23" i="4"/>
  <c r="AU23" i="4" s="1"/>
  <c r="AV22" i="4"/>
  <c r="AU22" i="4" s="1"/>
  <c r="AV21" i="4"/>
  <c r="AU21" i="4" s="1"/>
  <c r="AV20" i="4"/>
  <c r="AU20" i="4" s="1"/>
  <c r="AV19" i="4"/>
  <c r="AU19" i="4" s="1"/>
  <c r="AV18" i="4"/>
  <c r="AU18" i="4" s="1"/>
  <c r="AV17" i="4"/>
  <c r="AU17" i="4" s="1"/>
  <c r="AV16" i="4"/>
  <c r="AU16" i="4" s="1"/>
  <c r="AV15" i="4"/>
  <c r="AU15" i="4" s="1"/>
  <c r="AV14" i="4"/>
  <c r="AU14" i="4" s="1"/>
  <c r="AP114" i="4"/>
  <c r="AO114" i="4" s="1"/>
  <c r="AP113" i="4"/>
  <c r="AO113" i="4" s="1"/>
  <c r="AP112" i="4"/>
  <c r="AO112" i="4" s="1"/>
  <c r="AP111" i="4"/>
  <c r="AO111" i="4" s="1"/>
  <c r="AP110" i="4"/>
  <c r="AO110" i="4" s="1"/>
  <c r="AP109" i="4"/>
  <c r="AO109" i="4" s="1"/>
  <c r="AP108" i="4"/>
  <c r="AO108" i="4" s="1"/>
  <c r="AP107" i="4"/>
  <c r="AO107" i="4" s="1"/>
  <c r="AP106" i="4"/>
  <c r="AO106" i="4" s="1"/>
  <c r="AP105" i="4"/>
  <c r="AO105" i="4" s="1"/>
  <c r="AP104" i="4"/>
  <c r="AO104" i="4" s="1"/>
  <c r="AP103" i="4"/>
  <c r="AO103" i="4" s="1"/>
  <c r="AP102" i="4"/>
  <c r="AO102" i="4" s="1"/>
  <c r="AP101" i="4"/>
  <c r="AO101" i="4" s="1"/>
  <c r="AP100" i="4"/>
  <c r="AO100" i="4" s="1"/>
  <c r="AP99" i="4"/>
  <c r="AO99" i="4" s="1"/>
  <c r="AP98" i="4"/>
  <c r="AO98" i="4" s="1"/>
  <c r="AP97" i="4"/>
  <c r="AO97" i="4" s="1"/>
  <c r="AP96" i="4"/>
  <c r="AO96" i="4" s="1"/>
  <c r="AP95" i="4"/>
  <c r="AO95" i="4" s="1"/>
  <c r="AP94" i="4"/>
  <c r="AO94" i="4" s="1"/>
  <c r="AP93" i="4"/>
  <c r="AO93" i="4" s="1"/>
  <c r="AP92" i="4"/>
  <c r="AO92" i="4" s="1"/>
  <c r="AP91" i="4"/>
  <c r="AO91" i="4" s="1"/>
  <c r="AP90" i="4"/>
  <c r="AO90" i="4" s="1"/>
  <c r="AP89" i="4"/>
  <c r="AO89" i="4" s="1"/>
  <c r="AP88" i="4"/>
  <c r="AO88" i="4" s="1"/>
  <c r="AP87" i="4"/>
  <c r="AO87" i="4" s="1"/>
  <c r="AP86" i="4"/>
  <c r="AO86" i="4" s="1"/>
  <c r="AP85" i="4"/>
  <c r="AO85" i="4" s="1"/>
  <c r="AP84" i="4"/>
  <c r="AO84" i="4" s="1"/>
  <c r="AP83" i="4"/>
  <c r="AO83" i="4" s="1"/>
  <c r="AP82" i="4"/>
  <c r="AO82" i="4" s="1"/>
  <c r="AP81" i="4"/>
  <c r="AO81" i="4" s="1"/>
  <c r="AP80" i="4"/>
  <c r="AO80" i="4" s="1"/>
  <c r="AP79" i="4"/>
  <c r="AO79" i="4" s="1"/>
  <c r="AP78" i="4"/>
  <c r="AO78" i="4" s="1"/>
  <c r="AP77" i="4"/>
  <c r="AO77" i="4" s="1"/>
  <c r="AP76" i="4"/>
  <c r="AO76" i="4" s="1"/>
  <c r="AP75" i="4"/>
  <c r="AO75" i="4" s="1"/>
  <c r="AP74" i="4"/>
  <c r="AO74" i="4" s="1"/>
  <c r="AP73" i="4"/>
  <c r="AO73" i="4" s="1"/>
  <c r="AP72" i="4"/>
  <c r="AO72" i="4" s="1"/>
  <c r="AP71" i="4"/>
  <c r="AO71" i="4" s="1"/>
  <c r="AP70" i="4"/>
  <c r="AO70" i="4" s="1"/>
  <c r="AP69" i="4"/>
  <c r="AO69" i="4" s="1"/>
  <c r="AP68" i="4"/>
  <c r="AO68" i="4" s="1"/>
  <c r="AP67" i="4"/>
  <c r="AO67" i="4" s="1"/>
  <c r="AP66" i="4"/>
  <c r="AO66" i="4" s="1"/>
  <c r="AP65" i="4"/>
  <c r="AO65" i="4" s="1"/>
  <c r="AP64" i="4"/>
  <c r="AO64" i="4" s="1"/>
  <c r="AP63" i="4"/>
  <c r="AO63" i="4" s="1"/>
  <c r="AP62" i="4"/>
  <c r="AO62" i="4" s="1"/>
  <c r="AP61" i="4"/>
  <c r="AO61" i="4" s="1"/>
  <c r="AP60" i="4"/>
  <c r="AO60" i="4" s="1"/>
  <c r="AP59" i="4"/>
  <c r="AO59" i="4" s="1"/>
  <c r="AP58" i="4"/>
  <c r="AO58" i="4" s="1"/>
  <c r="AP57" i="4"/>
  <c r="AO57" i="4" s="1"/>
  <c r="AP56" i="4"/>
  <c r="AO56" i="4" s="1"/>
  <c r="AP55" i="4"/>
  <c r="AO55" i="4" s="1"/>
  <c r="AP54" i="4"/>
  <c r="AO54" i="4" s="1"/>
  <c r="AP53" i="4"/>
  <c r="AO53" i="4" s="1"/>
  <c r="AP52" i="4"/>
  <c r="AO52" i="4" s="1"/>
  <c r="AP51" i="4"/>
  <c r="AO51" i="4" s="1"/>
  <c r="AP50" i="4"/>
  <c r="AO50" i="4" s="1"/>
  <c r="AP49" i="4"/>
  <c r="AO49" i="4" s="1"/>
  <c r="AP48" i="4"/>
  <c r="AO48" i="4" s="1"/>
  <c r="AP47" i="4"/>
  <c r="AO47" i="4" s="1"/>
  <c r="AP46" i="4"/>
  <c r="AO46" i="4" s="1"/>
  <c r="AP45" i="4"/>
  <c r="AO45" i="4" s="1"/>
  <c r="AP44" i="4"/>
  <c r="AO44" i="4" s="1"/>
  <c r="AP43" i="4"/>
  <c r="AO43" i="4" s="1"/>
  <c r="AP42" i="4"/>
  <c r="AO42" i="4" s="1"/>
  <c r="AP41" i="4"/>
  <c r="AO41" i="4" s="1"/>
  <c r="AP40" i="4"/>
  <c r="AO40" i="4" s="1"/>
  <c r="AP39" i="4"/>
  <c r="AO39" i="4" s="1"/>
  <c r="AP38" i="4"/>
  <c r="AO38" i="4" s="1"/>
  <c r="AP37" i="4"/>
  <c r="AO37" i="4" s="1"/>
  <c r="AP36" i="4"/>
  <c r="AO36" i="4" s="1"/>
  <c r="AP35" i="4"/>
  <c r="AO35" i="4" s="1"/>
  <c r="AP34" i="4"/>
  <c r="AO34" i="4" s="1"/>
  <c r="AP33" i="4"/>
  <c r="AO33" i="4" s="1"/>
  <c r="AP32" i="4"/>
  <c r="AO32" i="4" s="1"/>
  <c r="AP31" i="4"/>
  <c r="AO31" i="4" s="1"/>
  <c r="AP30" i="4"/>
  <c r="AO30" i="4" s="1"/>
  <c r="AP29" i="4"/>
  <c r="AO29" i="4" s="1"/>
  <c r="AP28" i="4"/>
  <c r="AO28" i="4" s="1"/>
  <c r="AP27" i="4"/>
  <c r="AO27" i="4" s="1"/>
  <c r="AP26" i="4"/>
  <c r="AO26" i="4" s="1"/>
  <c r="AP25" i="4"/>
  <c r="AO25" i="4" s="1"/>
  <c r="AP24" i="4"/>
  <c r="AO24" i="4" s="1"/>
  <c r="AP23" i="4"/>
  <c r="AO23" i="4" s="1"/>
  <c r="AP22" i="4"/>
  <c r="AO22" i="4" s="1"/>
  <c r="AP21" i="4"/>
  <c r="AO21" i="4" s="1"/>
  <c r="AP20" i="4"/>
  <c r="AO20" i="4" s="1"/>
  <c r="AP19" i="4"/>
  <c r="AO19" i="4" s="1"/>
  <c r="AP18" i="4"/>
  <c r="AO18" i="4" s="1"/>
  <c r="AP17" i="4"/>
  <c r="AO17" i="4" s="1"/>
  <c r="AP16" i="4"/>
  <c r="AO16" i="4" s="1"/>
  <c r="AP15" i="4"/>
  <c r="AO15" i="4" s="1"/>
  <c r="AP14" i="4"/>
  <c r="AO14" i="4" s="1"/>
  <c r="AJ114" i="4"/>
  <c r="AI114" i="4" s="1"/>
  <c r="AJ113" i="4"/>
  <c r="AI113" i="4" s="1"/>
  <c r="AJ112" i="4"/>
  <c r="AI112" i="4" s="1"/>
  <c r="AJ111" i="4"/>
  <c r="AI111" i="4" s="1"/>
  <c r="AJ110" i="4"/>
  <c r="AI110" i="4" s="1"/>
  <c r="AJ109" i="4"/>
  <c r="AI109" i="4" s="1"/>
  <c r="AJ108" i="4"/>
  <c r="AI108" i="4" s="1"/>
  <c r="AJ107" i="4"/>
  <c r="AI107" i="4" s="1"/>
  <c r="AJ106" i="4"/>
  <c r="AI106" i="4" s="1"/>
  <c r="AJ105" i="4"/>
  <c r="AI105" i="4" s="1"/>
  <c r="AJ104" i="4"/>
  <c r="AI104" i="4" s="1"/>
  <c r="AJ103" i="4"/>
  <c r="AI103" i="4" s="1"/>
  <c r="AJ102" i="4"/>
  <c r="AI102" i="4" s="1"/>
  <c r="AJ101" i="4"/>
  <c r="AI101" i="4" s="1"/>
  <c r="AJ100" i="4"/>
  <c r="AI100" i="4" s="1"/>
  <c r="AJ99" i="4"/>
  <c r="AI99" i="4" s="1"/>
  <c r="AJ98" i="4"/>
  <c r="AI98" i="4" s="1"/>
  <c r="AJ97" i="4"/>
  <c r="AI97" i="4" s="1"/>
  <c r="AJ96" i="4"/>
  <c r="AI96" i="4" s="1"/>
  <c r="AJ95" i="4"/>
  <c r="AI95" i="4" s="1"/>
  <c r="AJ94" i="4"/>
  <c r="AI94" i="4" s="1"/>
  <c r="AJ93" i="4"/>
  <c r="AI93" i="4" s="1"/>
  <c r="AJ92" i="4"/>
  <c r="AI92" i="4" s="1"/>
  <c r="AJ91" i="4"/>
  <c r="AI91" i="4" s="1"/>
  <c r="AJ90" i="4"/>
  <c r="AI90" i="4" s="1"/>
  <c r="AJ89" i="4"/>
  <c r="AI89" i="4" s="1"/>
  <c r="AJ88" i="4"/>
  <c r="AI88" i="4" s="1"/>
  <c r="AJ87" i="4"/>
  <c r="AI87" i="4" s="1"/>
  <c r="AJ86" i="4"/>
  <c r="AI86" i="4" s="1"/>
  <c r="AJ85" i="4"/>
  <c r="AI85" i="4" s="1"/>
  <c r="AJ84" i="4"/>
  <c r="AI84" i="4" s="1"/>
  <c r="AJ83" i="4"/>
  <c r="AI83" i="4" s="1"/>
  <c r="AJ82" i="4"/>
  <c r="AI82" i="4" s="1"/>
  <c r="AJ81" i="4"/>
  <c r="AI81" i="4" s="1"/>
  <c r="AJ80" i="4"/>
  <c r="AI80" i="4" s="1"/>
  <c r="AJ79" i="4"/>
  <c r="AI79" i="4" s="1"/>
  <c r="AJ78" i="4"/>
  <c r="AI78" i="4" s="1"/>
  <c r="AJ77" i="4"/>
  <c r="AI77" i="4" s="1"/>
  <c r="AJ76" i="4"/>
  <c r="AI76" i="4" s="1"/>
  <c r="AJ75" i="4"/>
  <c r="AI75" i="4" s="1"/>
  <c r="AJ74" i="4"/>
  <c r="AI74" i="4" s="1"/>
  <c r="AJ73" i="4"/>
  <c r="AI73" i="4" s="1"/>
  <c r="AJ72" i="4"/>
  <c r="AI72" i="4" s="1"/>
  <c r="AJ71" i="4"/>
  <c r="AI71" i="4" s="1"/>
  <c r="AJ70" i="4"/>
  <c r="AI70" i="4" s="1"/>
  <c r="AJ69" i="4"/>
  <c r="AI69" i="4" s="1"/>
  <c r="AJ68" i="4"/>
  <c r="AI68" i="4" s="1"/>
  <c r="AJ67" i="4"/>
  <c r="AI67" i="4" s="1"/>
  <c r="AJ66" i="4"/>
  <c r="AI66" i="4" s="1"/>
  <c r="AJ65" i="4"/>
  <c r="AI65" i="4" s="1"/>
  <c r="AJ64" i="4"/>
  <c r="AI64" i="4" s="1"/>
  <c r="AJ63" i="4"/>
  <c r="AI63" i="4" s="1"/>
  <c r="AJ62" i="4"/>
  <c r="AI62" i="4" s="1"/>
  <c r="AJ61" i="4"/>
  <c r="AI61" i="4" s="1"/>
  <c r="AJ60" i="4"/>
  <c r="AI60" i="4" s="1"/>
  <c r="AJ59" i="4"/>
  <c r="AI59" i="4" s="1"/>
  <c r="AJ58" i="4"/>
  <c r="AI58" i="4" s="1"/>
  <c r="AJ57" i="4"/>
  <c r="AI57" i="4" s="1"/>
  <c r="AJ56" i="4"/>
  <c r="AI56" i="4" s="1"/>
  <c r="AJ55" i="4"/>
  <c r="AI55" i="4" s="1"/>
  <c r="AJ54" i="4"/>
  <c r="AI54" i="4" s="1"/>
  <c r="AJ53" i="4"/>
  <c r="AI53" i="4" s="1"/>
  <c r="AJ52" i="4"/>
  <c r="AI52" i="4" s="1"/>
  <c r="AJ51" i="4"/>
  <c r="AI51" i="4" s="1"/>
  <c r="AJ50" i="4"/>
  <c r="AI50" i="4" s="1"/>
  <c r="AJ49" i="4"/>
  <c r="AI49" i="4" s="1"/>
  <c r="AJ48" i="4"/>
  <c r="AI48" i="4" s="1"/>
  <c r="AJ47" i="4"/>
  <c r="AI47" i="4" s="1"/>
  <c r="AJ46" i="4"/>
  <c r="AI46" i="4" s="1"/>
  <c r="AJ45" i="4"/>
  <c r="AI45" i="4" s="1"/>
  <c r="AJ44" i="4"/>
  <c r="AI44" i="4" s="1"/>
  <c r="AJ43" i="4"/>
  <c r="AI43" i="4" s="1"/>
  <c r="AJ42" i="4"/>
  <c r="AI42" i="4" s="1"/>
  <c r="AJ41" i="4"/>
  <c r="AI41" i="4" s="1"/>
  <c r="AJ40" i="4"/>
  <c r="AI40" i="4" s="1"/>
  <c r="AJ39" i="4"/>
  <c r="AI39" i="4" s="1"/>
  <c r="AJ38" i="4"/>
  <c r="AI38" i="4" s="1"/>
  <c r="AJ37" i="4"/>
  <c r="AI37" i="4" s="1"/>
  <c r="AJ36" i="4"/>
  <c r="AI36" i="4" s="1"/>
  <c r="AJ35" i="4"/>
  <c r="AI35" i="4" s="1"/>
  <c r="AJ34" i="4"/>
  <c r="AI34" i="4" s="1"/>
  <c r="AJ33" i="4"/>
  <c r="AI33" i="4" s="1"/>
  <c r="AJ32" i="4"/>
  <c r="AI32" i="4" s="1"/>
  <c r="AJ31" i="4"/>
  <c r="AI31" i="4" s="1"/>
  <c r="AJ30" i="4"/>
  <c r="AI30" i="4" s="1"/>
  <c r="AJ29" i="4"/>
  <c r="AI29" i="4" s="1"/>
  <c r="AJ28" i="4"/>
  <c r="AI28" i="4" s="1"/>
  <c r="AJ27" i="4"/>
  <c r="AI27" i="4" s="1"/>
  <c r="AJ26" i="4"/>
  <c r="AI26" i="4" s="1"/>
  <c r="AJ25" i="4"/>
  <c r="AI25" i="4" s="1"/>
  <c r="AJ24" i="4"/>
  <c r="AI24" i="4" s="1"/>
  <c r="AJ23" i="4"/>
  <c r="AI23" i="4" s="1"/>
  <c r="AJ22" i="4"/>
  <c r="AI22" i="4" s="1"/>
  <c r="AJ21" i="4"/>
  <c r="AI21" i="4" s="1"/>
  <c r="AJ20" i="4"/>
  <c r="AI20" i="4" s="1"/>
  <c r="AJ19" i="4"/>
  <c r="AI19" i="4" s="1"/>
  <c r="AJ18" i="4"/>
  <c r="AI18" i="4" s="1"/>
  <c r="AJ17" i="4"/>
  <c r="AI17" i="4" s="1"/>
  <c r="AJ16" i="4"/>
  <c r="AI16" i="4" s="1"/>
  <c r="AJ15" i="4"/>
  <c r="AI15" i="4" s="1"/>
  <c r="AJ14" i="4"/>
  <c r="AI14" i="4" s="1"/>
  <c r="AD114" i="4"/>
  <c r="AC114" i="4" s="1"/>
  <c r="AD113" i="4"/>
  <c r="AC113" i="4" s="1"/>
  <c r="AD112" i="4"/>
  <c r="AC112" i="4" s="1"/>
  <c r="AD111" i="4"/>
  <c r="AC111" i="4" s="1"/>
  <c r="AD110" i="4"/>
  <c r="AC110" i="4" s="1"/>
  <c r="AD109" i="4"/>
  <c r="AC109" i="4" s="1"/>
  <c r="AD108" i="4"/>
  <c r="AC108" i="4" s="1"/>
  <c r="AD107" i="4"/>
  <c r="AC107" i="4" s="1"/>
  <c r="AD106" i="4"/>
  <c r="AC106" i="4" s="1"/>
  <c r="AD105" i="4"/>
  <c r="AC105" i="4" s="1"/>
  <c r="AD104" i="4"/>
  <c r="AC104" i="4" s="1"/>
  <c r="AD103" i="4"/>
  <c r="AC103" i="4" s="1"/>
  <c r="AD102" i="4"/>
  <c r="AC102" i="4" s="1"/>
  <c r="AD101" i="4"/>
  <c r="AC101" i="4" s="1"/>
  <c r="AD100" i="4"/>
  <c r="AC100" i="4" s="1"/>
  <c r="AD99" i="4"/>
  <c r="AC99" i="4" s="1"/>
  <c r="AD98" i="4"/>
  <c r="AC98" i="4" s="1"/>
  <c r="AD97" i="4"/>
  <c r="AC97" i="4" s="1"/>
  <c r="AD96" i="4"/>
  <c r="AC96" i="4" s="1"/>
  <c r="AD95" i="4"/>
  <c r="AC95" i="4" s="1"/>
  <c r="AD94" i="4"/>
  <c r="AC94" i="4" s="1"/>
  <c r="AD93" i="4"/>
  <c r="AC93" i="4" s="1"/>
  <c r="AD92" i="4"/>
  <c r="AC92" i="4" s="1"/>
  <c r="AD91" i="4"/>
  <c r="AC91" i="4" s="1"/>
  <c r="AD90" i="4"/>
  <c r="AC90" i="4" s="1"/>
  <c r="AD89" i="4"/>
  <c r="AC89" i="4" s="1"/>
  <c r="AD88" i="4"/>
  <c r="AC88" i="4" s="1"/>
  <c r="AD87" i="4"/>
  <c r="AC87" i="4" s="1"/>
  <c r="AD86" i="4"/>
  <c r="AC86" i="4" s="1"/>
  <c r="AD85" i="4"/>
  <c r="AC85" i="4" s="1"/>
  <c r="AD84" i="4"/>
  <c r="AC84" i="4" s="1"/>
  <c r="AD83" i="4"/>
  <c r="AC83" i="4" s="1"/>
  <c r="AD82" i="4"/>
  <c r="AC82" i="4" s="1"/>
  <c r="AD81" i="4"/>
  <c r="AC81" i="4" s="1"/>
  <c r="AD80" i="4"/>
  <c r="AC80" i="4" s="1"/>
  <c r="AD79" i="4"/>
  <c r="AC79" i="4" s="1"/>
  <c r="AD78" i="4"/>
  <c r="AC78" i="4" s="1"/>
  <c r="AD77" i="4"/>
  <c r="AC77" i="4" s="1"/>
  <c r="AD76" i="4"/>
  <c r="AC76" i="4" s="1"/>
  <c r="AD75" i="4"/>
  <c r="AC75" i="4" s="1"/>
  <c r="AD74" i="4"/>
  <c r="AC74" i="4" s="1"/>
  <c r="AD73" i="4"/>
  <c r="AC73" i="4" s="1"/>
  <c r="AD72" i="4"/>
  <c r="AC72" i="4" s="1"/>
  <c r="AD71" i="4"/>
  <c r="AC71" i="4" s="1"/>
  <c r="AD70" i="4"/>
  <c r="AC70" i="4" s="1"/>
  <c r="AD69" i="4"/>
  <c r="AC69" i="4" s="1"/>
  <c r="AD68" i="4"/>
  <c r="AC68" i="4" s="1"/>
  <c r="AD67" i="4"/>
  <c r="AC67" i="4" s="1"/>
  <c r="AD66" i="4"/>
  <c r="AC66" i="4" s="1"/>
  <c r="AD65" i="4"/>
  <c r="AC65" i="4" s="1"/>
  <c r="AD64" i="4"/>
  <c r="AC64" i="4" s="1"/>
  <c r="AD63" i="4"/>
  <c r="AC63" i="4" s="1"/>
  <c r="AD62" i="4"/>
  <c r="AC62" i="4" s="1"/>
  <c r="AD61" i="4"/>
  <c r="AC61" i="4" s="1"/>
  <c r="AD60" i="4"/>
  <c r="AC60" i="4" s="1"/>
  <c r="AD59" i="4"/>
  <c r="AC59" i="4" s="1"/>
  <c r="AD58" i="4"/>
  <c r="AC58" i="4" s="1"/>
  <c r="AD57" i="4"/>
  <c r="AC57" i="4" s="1"/>
  <c r="AD56" i="4"/>
  <c r="AC56" i="4" s="1"/>
  <c r="AD55" i="4"/>
  <c r="AC55" i="4" s="1"/>
  <c r="AD54" i="4"/>
  <c r="AC54" i="4" s="1"/>
  <c r="AD53" i="4"/>
  <c r="AC53" i="4" s="1"/>
  <c r="AD52" i="4"/>
  <c r="AC52" i="4" s="1"/>
  <c r="AD51" i="4"/>
  <c r="AC51" i="4" s="1"/>
  <c r="AD50" i="4"/>
  <c r="AC50" i="4" s="1"/>
  <c r="AD49" i="4"/>
  <c r="AC49" i="4" s="1"/>
  <c r="AD48" i="4"/>
  <c r="AC48" i="4" s="1"/>
  <c r="AD47" i="4"/>
  <c r="AC47" i="4" s="1"/>
  <c r="AD46" i="4"/>
  <c r="AC46" i="4" s="1"/>
  <c r="AD45" i="4"/>
  <c r="AC45" i="4" s="1"/>
  <c r="AD44" i="4"/>
  <c r="AC44" i="4" s="1"/>
  <c r="AD43" i="4"/>
  <c r="AC43" i="4" s="1"/>
  <c r="AD42" i="4"/>
  <c r="AC42" i="4" s="1"/>
  <c r="AD41" i="4"/>
  <c r="AC41" i="4" s="1"/>
  <c r="AD40" i="4"/>
  <c r="AC40" i="4" s="1"/>
  <c r="AD39" i="4"/>
  <c r="AC39" i="4" s="1"/>
  <c r="AD38" i="4"/>
  <c r="AC38" i="4" s="1"/>
  <c r="AD37" i="4"/>
  <c r="AC37" i="4" s="1"/>
  <c r="AD36" i="4"/>
  <c r="AC36" i="4" s="1"/>
  <c r="AD35" i="4"/>
  <c r="AC35" i="4" s="1"/>
  <c r="AD34" i="4"/>
  <c r="AC34" i="4" s="1"/>
  <c r="AD33" i="4"/>
  <c r="AC33" i="4" s="1"/>
  <c r="AD32" i="4"/>
  <c r="AC32" i="4" s="1"/>
  <c r="AD31" i="4"/>
  <c r="AC31" i="4" s="1"/>
  <c r="AD30" i="4"/>
  <c r="AC30" i="4" s="1"/>
  <c r="AD29" i="4"/>
  <c r="AC29" i="4" s="1"/>
  <c r="AD28" i="4"/>
  <c r="AC28" i="4" s="1"/>
  <c r="AD27" i="4"/>
  <c r="AC27" i="4" s="1"/>
  <c r="AD26" i="4"/>
  <c r="AC26" i="4" s="1"/>
  <c r="AD25" i="4"/>
  <c r="AC25" i="4" s="1"/>
  <c r="AD24" i="4"/>
  <c r="AC24" i="4" s="1"/>
  <c r="AD23" i="4"/>
  <c r="AC23" i="4" s="1"/>
  <c r="AD22" i="4"/>
  <c r="AC22" i="4" s="1"/>
  <c r="AD21" i="4"/>
  <c r="AC21" i="4" s="1"/>
  <c r="AD20" i="4"/>
  <c r="AC20" i="4" s="1"/>
  <c r="AD19" i="4"/>
  <c r="AC19" i="4" s="1"/>
  <c r="AD18" i="4"/>
  <c r="AC18" i="4" s="1"/>
  <c r="AD17" i="4"/>
  <c r="AC17" i="4" s="1"/>
  <c r="AD16" i="4"/>
  <c r="AC16" i="4" s="1"/>
  <c r="AD15" i="4"/>
  <c r="AC15" i="4" s="1"/>
  <c r="AD14" i="4"/>
  <c r="AC14" i="4" s="1"/>
  <c r="X114" i="4"/>
  <c r="W114" i="4" s="1"/>
  <c r="X113" i="4"/>
  <c r="W113" i="4" s="1"/>
  <c r="X112" i="4"/>
  <c r="W112" i="4" s="1"/>
  <c r="X111" i="4"/>
  <c r="W111" i="4" s="1"/>
  <c r="X110" i="4"/>
  <c r="W110" i="4" s="1"/>
  <c r="X109" i="4"/>
  <c r="W109" i="4" s="1"/>
  <c r="X108" i="4"/>
  <c r="W108" i="4" s="1"/>
  <c r="X107" i="4"/>
  <c r="W107" i="4" s="1"/>
  <c r="X106" i="4"/>
  <c r="W106" i="4" s="1"/>
  <c r="X105" i="4"/>
  <c r="W105" i="4" s="1"/>
  <c r="X104" i="4"/>
  <c r="W104" i="4" s="1"/>
  <c r="X103" i="4"/>
  <c r="W103" i="4" s="1"/>
  <c r="X102" i="4"/>
  <c r="W102" i="4" s="1"/>
  <c r="X101" i="4"/>
  <c r="W101" i="4" s="1"/>
  <c r="X100" i="4"/>
  <c r="W100" i="4" s="1"/>
  <c r="X99" i="4"/>
  <c r="W99" i="4" s="1"/>
  <c r="X98" i="4"/>
  <c r="W98" i="4" s="1"/>
  <c r="X97" i="4"/>
  <c r="W97" i="4" s="1"/>
  <c r="X96" i="4"/>
  <c r="W96" i="4" s="1"/>
  <c r="X95" i="4"/>
  <c r="W95" i="4" s="1"/>
  <c r="X94" i="4"/>
  <c r="W94" i="4" s="1"/>
  <c r="X93" i="4"/>
  <c r="W93" i="4" s="1"/>
  <c r="X92" i="4"/>
  <c r="W92" i="4" s="1"/>
  <c r="X91" i="4"/>
  <c r="W91" i="4" s="1"/>
  <c r="X90" i="4"/>
  <c r="W90" i="4" s="1"/>
  <c r="X89" i="4"/>
  <c r="W89" i="4" s="1"/>
  <c r="X88" i="4"/>
  <c r="W88" i="4" s="1"/>
  <c r="X87" i="4"/>
  <c r="W87" i="4" s="1"/>
  <c r="X86" i="4"/>
  <c r="W86" i="4" s="1"/>
  <c r="X85" i="4"/>
  <c r="W85" i="4" s="1"/>
  <c r="X84" i="4"/>
  <c r="W84" i="4" s="1"/>
  <c r="X83" i="4"/>
  <c r="W83" i="4" s="1"/>
  <c r="X82" i="4"/>
  <c r="W82" i="4" s="1"/>
  <c r="X81" i="4"/>
  <c r="W81" i="4" s="1"/>
  <c r="X80" i="4"/>
  <c r="W80" i="4" s="1"/>
  <c r="X79" i="4"/>
  <c r="W79" i="4" s="1"/>
  <c r="X78" i="4"/>
  <c r="W78" i="4" s="1"/>
  <c r="X77" i="4"/>
  <c r="W77" i="4" s="1"/>
  <c r="X76" i="4"/>
  <c r="W76" i="4" s="1"/>
  <c r="X75" i="4"/>
  <c r="W75" i="4" s="1"/>
  <c r="X74" i="4"/>
  <c r="W74" i="4" s="1"/>
  <c r="X73" i="4"/>
  <c r="W73" i="4" s="1"/>
  <c r="X72" i="4"/>
  <c r="W72" i="4" s="1"/>
  <c r="X71" i="4"/>
  <c r="W71" i="4" s="1"/>
  <c r="X70" i="4"/>
  <c r="W70" i="4" s="1"/>
  <c r="X69" i="4"/>
  <c r="W69" i="4" s="1"/>
  <c r="X68" i="4"/>
  <c r="W68" i="4" s="1"/>
  <c r="X67" i="4"/>
  <c r="W67" i="4" s="1"/>
  <c r="X66" i="4"/>
  <c r="W66" i="4" s="1"/>
  <c r="X65" i="4"/>
  <c r="W65" i="4" s="1"/>
  <c r="X64" i="4"/>
  <c r="W64" i="4" s="1"/>
  <c r="X63" i="4"/>
  <c r="W63" i="4" s="1"/>
  <c r="X62" i="4"/>
  <c r="W62" i="4" s="1"/>
  <c r="X61" i="4"/>
  <c r="W61" i="4" s="1"/>
  <c r="X60" i="4"/>
  <c r="W60" i="4" s="1"/>
  <c r="X59" i="4"/>
  <c r="W59" i="4" s="1"/>
  <c r="X58" i="4"/>
  <c r="W58" i="4" s="1"/>
  <c r="X57" i="4"/>
  <c r="W57" i="4" s="1"/>
  <c r="X56" i="4"/>
  <c r="W56" i="4" s="1"/>
  <c r="X55" i="4"/>
  <c r="W55" i="4" s="1"/>
  <c r="X54" i="4"/>
  <c r="W54" i="4" s="1"/>
  <c r="X53" i="4"/>
  <c r="W53" i="4" s="1"/>
  <c r="X52" i="4"/>
  <c r="W52" i="4" s="1"/>
  <c r="X51" i="4"/>
  <c r="W51" i="4" s="1"/>
  <c r="X50" i="4"/>
  <c r="W50" i="4" s="1"/>
  <c r="X49" i="4"/>
  <c r="W49" i="4" s="1"/>
  <c r="X48" i="4"/>
  <c r="W48" i="4" s="1"/>
  <c r="X47" i="4"/>
  <c r="W47" i="4" s="1"/>
  <c r="X46" i="4"/>
  <c r="W46" i="4" s="1"/>
  <c r="X45" i="4"/>
  <c r="W45" i="4" s="1"/>
  <c r="X44" i="4"/>
  <c r="W44" i="4" s="1"/>
  <c r="X43" i="4"/>
  <c r="W43" i="4" s="1"/>
  <c r="X42" i="4"/>
  <c r="W42" i="4" s="1"/>
  <c r="X41" i="4"/>
  <c r="W41" i="4" s="1"/>
  <c r="X40" i="4"/>
  <c r="W40" i="4" s="1"/>
  <c r="X39" i="4"/>
  <c r="W39" i="4" s="1"/>
  <c r="X38" i="4"/>
  <c r="W38" i="4" s="1"/>
  <c r="X37" i="4"/>
  <c r="W37" i="4" s="1"/>
  <c r="X36" i="4"/>
  <c r="W36" i="4" s="1"/>
  <c r="X35" i="4"/>
  <c r="W35" i="4" s="1"/>
  <c r="X34" i="4"/>
  <c r="W34" i="4" s="1"/>
  <c r="X33" i="4"/>
  <c r="W33" i="4" s="1"/>
  <c r="X32" i="4"/>
  <c r="W32" i="4" s="1"/>
  <c r="X31" i="4"/>
  <c r="W31" i="4" s="1"/>
  <c r="X30" i="4"/>
  <c r="W30" i="4" s="1"/>
  <c r="X29" i="4"/>
  <c r="W29" i="4" s="1"/>
  <c r="X28" i="4"/>
  <c r="W28" i="4" s="1"/>
  <c r="X27" i="4"/>
  <c r="W27" i="4" s="1"/>
  <c r="X26" i="4"/>
  <c r="W26" i="4" s="1"/>
  <c r="X25" i="4"/>
  <c r="W25" i="4" s="1"/>
  <c r="X24" i="4"/>
  <c r="W24" i="4" s="1"/>
  <c r="X23" i="4"/>
  <c r="W23" i="4" s="1"/>
  <c r="X22" i="4"/>
  <c r="W22" i="4" s="1"/>
  <c r="X21" i="4"/>
  <c r="W21" i="4" s="1"/>
  <c r="X20" i="4"/>
  <c r="W20" i="4" s="1"/>
  <c r="X19" i="4"/>
  <c r="W19" i="4" s="1"/>
  <c r="X18" i="4"/>
  <c r="W18" i="4" s="1"/>
  <c r="X17" i="4"/>
  <c r="W17" i="4" s="1"/>
  <c r="X16" i="4"/>
  <c r="W16" i="4" s="1"/>
  <c r="X15" i="4"/>
  <c r="W15" i="4" s="1"/>
  <c r="X14" i="4"/>
  <c r="W14" i="4" s="1"/>
  <c r="R114" i="4"/>
  <c r="Q114" i="4" s="1"/>
  <c r="R113" i="4"/>
  <c r="Q113" i="4" s="1"/>
  <c r="R112" i="4"/>
  <c r="Q112" i="4" s="1"/>
  <c r="R111" i="4"/>
  <c r="Q111" i="4" s="1"/>
  <c r="R110" i="4"/>
  <c r="Q110" i="4" s="1"/>
  <c r="R109" i="4"/>
  <c r="Q109" i="4" s="1"/>
  <c r="R108" i="4"/>
  <c r="Q108" i="4" s="1"/>
  <c r="R107" i="4"/>
  <c r="Q107" i="4" s="1"/>
  <c r="R106" i="4"/>
  <c r="Q106" i="4" s="1"/>
  <c r="R105" i="4"/>
  <c r="Q105" i="4" s="1"/>
  <c r="R104" i="4"/>
  <c r="Q104" i="4" s="1"/>
  <c r="R103" i="4"/>
  <c r="Q103" i="4" s="1"/>
  <c r="R102" i="4"/>
  <c r="Q102" i="4" s="1"/>
  <c r="R101" i="4"/>
  <c r="Q101" i="4" s="1"/>
  <c r="R100" i="4"/>
  <c r="Q100" i="4" s="1"/>
  <c r="R99" i="4"/>
  <c r="Q99" i="4" s="1"/>
  <c r="R98" i="4"/>
  <c r="Q98" i="4" s="1"/>
  <c r="R97" i="4"/>
  <c r="Q97" i="4" s="1"/>
  <c r="R96" i="4"/>
  <c r="Q96" i="4" s="1"/>
  <c r="R95" i="4"/>
  <c r="Q95" i="4" s="1"/>
  <c r="R94" i="4"/>
  <c r="Q94" i="4" s="1"/>
  <c r="R93" i="4"/>
  <c r="Q93" i="4" s="1"/>
  <c r="R92" i="4"/>
  <c r="Q92" i="4" s="1"/>
  <c r="R91" i="4"/>
  <c r="Q91" i="4" s="1"/>
  <c r="R90" i="4"/>
  <c r="Q90" i="4" s="1"/>
  <c r="R89" i="4"/>
  <c r="Q89" i="4" s="1"/>
  <c r="R88" i="4"/>
  <c r="Q88" i="4" s="1"/>
  <c r="R87" i="4"/>
  <c r="Q87" i="4" s="1"/>
  <c r="R86" i="4"/>
  <c r="Q86" i="4" s="1"/>
  <c r="R85" i="4"/>
  <c r="Q85" i="4" s="1"/>
  <c r="R84" i="4"/>
  <c r="Q84" i="4" s="1"/>
  <c r="R83" i="4"/>
  <c r="Q83" i="4" s="1"/>
  <c r="R82" i="4"/>
  <c r="Q82" i="4" s="1"/>
  <c r="R81" i="4"/>
  <c r="Q81" i="4" s="1"/>
  <c r="R80" i="4"/>
  <c r="Q80" i="4" s="1"/>
  <c r="R79" i="4"/>
  <c r="Q79" i="4" s="1"/>
  <c r="R78" i="4"/>
  <c r="Q78" i="4" s="1"/>
  <c r="R77" i="4"/>
  <c r="Q77" i="4" s="1"/>
  <c r="R76" i="4"/>
  <c r="Q76" i="4" s="1"/>
  <c r="R75" i="4"/>
  <c r="Q75" i="4" s="1"/>
  <c r="R74" i="4"/>
  <c r="Q74" i="4" s="1"/>
  <c r="R73" i="4"/>
  <c r="Q73" i="4" s="1"/>
  <c r="R72" i="4"/>
  <c r="Q72" i="4" s="1"/>
  <c r="R71" i="4"/>
  <c r="Q71" i="4" s="1"/>
  <c r="R70" i="4"/>
  <c r="Q70" i="4" s="1"/>
  <c r="R69" i="4"/>
  <c r="Q69" i="4" s="1"/>
  <c r="R68" i="4"/>
  <c r="Q68" i="4" s="1"/>
  <c r="R67" i="4"/>
  <c r="Q67" i="4" s="1"/>
  <c r="R66" i="4"/>
  <c r="Q66" i="4" s="1"/>
  <c r="R65" i="4"/>
  <c r="Q65" i="4" s="1"/>
  <c r="R64" i="4"/>
  <c r="Q64" i="4" s="1"/>
  <c r="R63" i="4"/>
  <c r="Q63" i="4" s="1"/>
  <c r="R62" i="4"/>
  <c r="Q62" i="4" s="1"/>
  <c r="R61" i="4"/>
  <c r="Q61" i="4" s="1"/>
  <c r="R60" i="4"/>
  <c r="Q60" i="4" s="1"/>
  <c r="R59" i="4"/>
  <c r="Q59" i="4" s="1"/>
  <c r="R58" i="4"/>
  <c r="Q58" i="4" s="1"/>
  <c r="R57" i="4"/>
  <c r="Q57" i="4" s="1"/>
  <c r="R56" i="4"/>
  <c r="Q56" i="4" s="1"/>
  <c r="R55" i="4"/>
  <c r="Q55" i="4" s="1"/>
  <c r="R54" i="4"/>
  <c r="Q54" i="4" s="1"/>
  <c r="R53" i="4"/>
  <c r="Q53" i="4" s="1"/>
  <c r="R52" i="4"/>
  <c r="Q52" i="4" s="1"/>
  <c r="R51" i="4"/>
  <c r="Q51" i="4" s="1"/>
  <c r="R50" i="4"/>
  <c r="Q50" i="4" s="1"/>
  <c r="R49" i="4"/>
  <c r="Q49" i="4" s="1"/>
  <c r="R48" i="4"/>
  <c r="Q48" i="4" s="1"/>
  <c r="R47" i="4"/>
  <c r="Q47" i="4" s="1"/>
  <c r="R46" i="4"/>
  <c r="Q46" i="4" s="1"/>
  <c r="R45" i="4"/>
  <c r="Q45" i="4" s="1"/>
  <c r="R44" i="4"/>
  <c r="Q44" i="4" s="1"/>
  <c r="R43" i="4"/>
  <c r="Q43" i="4" s="1"/>
  <c r="R42" i="4"/>
  <c r="Q42" i="4" s="1"/>
  <c r="R41" i="4"/>
  <c r="Q41" i="4" s="1"/>
  <c r="R40" i="4"/>
  <c r="Q40" i="4" s="1"/>
  <c r="R39" i="4"/>
  <c r="Q39" i="4" s="1"/>
  <c r="R38" i="4"/>
  <c r="Q38" i="4" s="1"/>
  <c r="R37" i="4"/>
  <c r="Q37" i="4" s="1"/>
  <c r="R36" i="4"/>
  <c r="Q36" i="4" s="1"/>
  <c r="R35" i="4"/>
  <c r="Q35" i="4" s="1"/>
  <c r="R34" i="4"/>
  <c r="Q34" i="4" s="1"/>
  <c r="R33" i="4"/>
  <c r="Q33" i="4" s="1"/>
  <c r="R32" i="4"/>
  <c r="Q32" i="4" s="1"/>
  <c r="R31" i="4"/>
  <c r="Q31" i="4" s="1"/>
  <c r="R30" i="4"/>
  <c r="Q30" i="4" s="1"/>
  <c r="R29" i="4"/>
  <c r="Q29" i="4" s="1"/>
  <c r="R28" i="4"/>
  <c r="Q28" i="4" s="1"/>
  <c r="R27" i="4"/>
  <c r="Q27" i="4" s="1"/>
  <c r="R26" i="4"/>
  <c r="Q26" i="4" s="1"/>
  <c r="R25" i="4"/>
  <c r="Q25" i="4" s="1"/>
  <c r="R24" i="4"/>
  <c r="Q24" i="4" s="1"/>
  <c r="R23" i="4"/>
  <c r="Q23" i="4" s="1"/>
  <c r="R22" i="4"/>
  <c r="Q22" i="4" s="1"/>
  <c r="R21" i="4"/>
  <c r="Q21" i="4" s="1"/>
  <c r="R20" i="4"/>
  <c r="Q20" i="4" s="1"/>
  <c r="R19" i="4"/>
  <c r="Q19" i="4" s="1"/>
  <c r="R18" i="4"/>
  <c r="Q18" i="4" s="1"/>
  <c r="R17" i="4"/>
  <c r="Q17" i="4" s="1"/>
  <c r="R16" i="4"/>
  <c r="Q16" i="4" s="1"/>
  <c r="R15" i="4"/>
  <c r="Q15" i="4" s="1"/>
  <c r="R14" i="4"/>
  <c r="Q14" i="4" s="1"/>
  <c r="L114" i="4"/>
  <c r="K114" i="4" s="1"/>
  <c r="L113" i="4"/>
  <c r="K113" i="4" s="1"/>
  <c r="L112" i="4"/>
  <c r="K112" i="4" s="1"/>
  <c r="L111" i="4"/>
  <c r="K111" i="4" s="1"/>
  <c r="L110" i="4"/>
  <c r="K110" i="4" s="1"/>
  <c r="L109" i="4"/>
  <c r="K109" i="4" s="1"/>
  <c r="L108" i="4"/>
  <c r="K108" i="4" s="1"/>
  <c r="L107" i="4"/>
  <c r="K107" i="4" s="1"/>
  <c r="L106" i="4"/>
  <c r="K106" i="4" s="1"/>
  <c r="L105" i="4"/>
  <c r="K105" i="4" s="1"/>
  <c r="L104" i="4"/>
  <c r="K104" i="4" s="1"/>
  <c r="L103" i="4"/>
  <c r="K103" i="4" s="1"/>
  <c r="L102" i="4"/>
  <c r="K102" i="4" s="1"/>
  <c r="L101" i="4"/>
  <c r="K101" i="4" s="1"/>
  <c r="L100" i="4"/>
  <c r="K100" i="4" s="1"/>
  <c r="L99" i="4"/>
  <c r="K99" i="4" s="1"/>
  <c r="L98" i="4"/>
  <c r="K98" i="4" s="1"/>
  <c r="L97" i="4"/>
  <c r="K97" i="4" s="1"/>
  <c r="L96" i="4"/>
  <c r="K96" i="4" s="1"/>
  <c r="L95" i="4"/>
  <c r="K95" i="4" s="1"/>
  <c r="L94" i="4"/>
  <c r="K94" i="4" s="1"/>
  <c r="L93" i="4"/>
  <c r="K93" i="4" s="1"/>
  <c r="L92" i="4"/>
  <c r="K92" i="4" s="1"/>
  <c r="L91" i="4"/>
  <c r="K91" i="4" s="1"/>
  <c r="L90" i="4"/>
  <c r="K90" i="4" s="1"/>
  <c r="L89" i="4"/>
  <c r="K89" i="4" s="1"/>
  <c r="L88" i="4"/>
  <c r="K88" i="4" s="1"/>
  <c r="L87" i="4"/>
  <c r="K87" i="4" s="1"/>
  <c r="L86" i="4"/>
  <c r="K86" i="4" s="1"/>
  <c r="L85" i="4"/>
  <c r="K85" i="4" s="1"/>
  <c r="L84" i="4"/>
  <c r="K84" i="4" s="1"/>
  <c r="L83" i="4"/>
  <c r="K83" i="4" s="1"/>
  <c r="L82" i="4"/>
  <c r="K82" i="4" s="1"/>
  <c r="L81" i="4"/>
  <c r="K81" i="4" s="1"/>
  <c r="L80" i="4"/>
  <c r="K80" i="4" s="1"/>
  <c r="L79" i="4"/>
  <c r="K79" i="4" s="1"/>
  <c r="L78" i="4"/>
  <c r="K78" i="4" s="1"/>
  <c r="L77" i="4"/>
  <c r="K77" i="4" s="1"/>
  <c r="L76" i="4"/>
  <c r="K76" i="4" s="1"/>
  <c r="L75" i="4"/>
  <c r="K75" i="4" s="1"/>
  <c r="L74" i="4"/>
  <c r="K74" i="4" s="1"/>
  <c r="L73" i="4"/>
  <c r="K73" i="4" s="1"/>
  <c r="L72" i="4"/>
  <c r="K72" i="4" s="1"/>
  <c r="L71" i="4"/>
  <c r="K71" i="4" s="1"/>
  <c r="L70" i="4"/>
  <c r="K70" i="4" s="1"/>
  <c r="L69" i="4"/>
  <c r="K69" i="4" s="1"/>
  <c r="L68" i="4"/>
  <c r="K68" i="4" s="1"/>
  <c r="L67" i="4"/>
  <c r="K67" i="4" s="1"/>
  <c r="L66" i="4"/>
  <c r="K66" i="4" s="1"/>
  <c r="L65" i="4"/>
  <c r="K65" i="4" s="1"/>
  <c r="L64" i="4"/>
  <c r="K64" i="4" s="1"/>
  <c r="L63" i="4"/>
  <c r="K63" i="4" s="1"/>
  <c r="L62" i="4"/>
  <c r="K62" i="4" s="1"/>
  <c r="L61" i="4"/>
  <c r="K61" i="4" s="1"/>
  <c r="L60" i="4"/>
  <c r="K60" i="4" s="1"/>
  <c r="L59" i="4"/>
  <c r="K59" i="4" s="1"/>
  <c r="L58" i="4"/>
  <c r="K58" i="4" s="1"/>
  <c r="L57" i="4"/>
  <c r="K57" i="4" s="1"/>
  <c r="L56" i="4"/>
  <c r="K56" i="4" s="1"/>
  <c r="L55" i="4"/>
  <c r="K55" i="4" s="1"/>
  <c r="L54" i="4"/>
  <c r="K54" i="4" s="1"/>
  <c r="L53" i="4"/>
  <c r="K53" i="4" s="1"/>
  <c r="L52" i="4"/>
  <c r="K52" i="4" s="1"/>
  <c r="L51" i="4"/>
  <c r="K51" i="4" s="1"/>
  <c r="L50" i="4"/>
  <c r="K50" i="4" s="1"/>
  <c r="L49" i="4"/>
  <c r="K49" i="4" s="1"/>
  <c r="L48" i="4"/>
  <c r="K48" i="4" s="1"/>
  <c r="L47" i="4"/>
  <c r="K47" i="4" s="1"/>
  <c r="L46" i="4"/>
  <c r="K46" i="4" s="1"/>
  <c r="L45" i="4"/>
  <c r="K45" i="4" s="1"/>
  <c r="L44" i="4"/>
  <c r="K44" i="4" s="1"/>
  <c r="L43" i="4"/>
  <c r="K43" i="4" s="1"/>
  <c r="L42" i="4"/>
  <c r="K42" i="4" s="1"/>
  <c r="L41" i="4"/>
  <c r="K41" i="4" s="1"/>
  <c r="L40" i="4"/>
  <c r="K40" i="4" s="1"/>
  <c r="L39" i="4"/>
  <c r="K39" i="4" s="1"/>
  <c r="L38" i="4"/>
  <c r="K38" i="4" s="1"/>
  <c r="L37" i="4"/>
  <c r="K37" i="4" s="1"/>
  <c r="L36" i="4"/>
  <c r="K36" i="4" s="1"/>
  <c r="L35" i="4"/>
  <c r="K35" i="4" s="1"/>
  <c r="L34" i="4"/>
  <c r="K34" i="4" s="1"/>
  <c r="L33" i="4"/>
  <c r="K33" i="4" s="1"/>
  <c r="L32" i="4"/>
  <c r="K32" i="4" s="1"/>
  <c r="L31" i="4"/>
  <c r="K31" i="4" s="1"/>
  <c r="L30" i="4"/>
  <c r="K30" i="4" s="1"/>
  <c r="L29" i="4"/>
  <c r="K29" i="4" s="1"/>
  <c r="L28" i="4"/>
  <c r="K28" i="4" s="1"/>
  <c r="L27" i="4"/>
  <c r="K27" i="4" s="1"/>
  <c r="L26" i="4"/>
  <c r="K26" i="4" s="1"/>
  <c r="L25" i="4"/>
  <c r="K25" i="4" s="1"/>
  <c r="L24" i="4"/>
  <c r="K24" i="4" s="1"/>
  <c r="L23" i="4"/>
  <c r="K23" i="4" s="1"/>
  <c r="L22" i="4"/>
  <c r="K22" i="4" s="1"/>
  <c r="L21" i="4"/>
  <c r="K21" i="4" s="1"/>
  <c r="L20" i="4"/>
  <c r="K20" i="4" s="1"/>
  <c r="L19" i="4"/>
  <c r="K19" i="4" s="1"/>
  <c r="L18" i="4"/>
  <c r="K18" i="4" s="1"/>
  <c r="L17" i="4"/>
  <c r="K17" i="4" s="1"/>
  <c r="L16" i="4"/>
  <c r="K16" i="4" s="1"/>
  <c r="L15" i="4"/>
  <c r="K15" i="4" s="1"/>
  <c r="L14" i="4"/>
  <c r="K14" i="4" s="1"/>
  <c r="F15" i="4"/>
  <c r="E15" i="4" s="1"/>
  <c r="F16" i="4"/>
  <c r="E16" i="4" s="1"/>
  <c r="F17" i="4"/>
  <c r="E17" i="4" s="1"/>
  <c r="F18" i="4"/>
  <c r="E18" i="4" s="1"/>
  <c r="F19" i="4"/>
  <c r="E19" i="4" s="1"/>
  <c r="F20" i="4"/>
  <c r="E20" i="4" s="1"/>
  <c r="F21" i="4"/>
  <c r="E21" i="4" s="1"/>
  <c r="F22" i="4"/>
  <c r="E22" i="4" s="1"/>
  <c r="F23" i="4"/>
  <c r="E23" i="4" s="1"/>
  <c r="F24" i="4"/>
  <c r="E24" i="4" s="1"/>
  <c r="F25" i="4"/>
  <c r="E25" i="4" s="1"/>
  <c r="F26" i="4"/>
  <c r="E26" i="4" s="1"/>
  <c r="F27" i="4"/>
  <c r="E27" i="4" s="1"/>
  <c r="F28" i="4"/>
  <c r="E28" i="4" s="1"/>
  <c r="F29" i="4"/>
  <c r="E29" i="4" s="1"/>
  <c r="F30" i="4"/>
  <c r="E30" i="4" s="1"/>
  <c r="F31" i="4"/>
  <c r="E31" i="4" s="1"/>
  <c r="F32" i="4"/>
  <c r="E32" i="4" s="1"/>
  <c r="F33" i="4"/>
  <c r="E33" i="4" s="1"/>
  <c r="F34" i="4"/>
  <c r="E34" i="4" s="1"/>
  <c r="F35" i="4"/>
  <c r="E35" i="4" s="1"/>
  <c r="F36" i="4"/>
  <c r="E36" i="4" s="1"/>
  <c r="F37" i="4"/>
  <c r="E37" i="4" s="1"/>
  <c r="F38" i="4"/>
  <c r="E38" i="4" s="1"/>
  <c r="F39" i="4"/>
  <c r="E39" i="4" s="1"/>
  <c r="F40" i="4"/>
  <c r="E40" i="4" s="1"/>
  <c r="F41" i="4"/>
  <c r="E41" i="4" s="1"/>
  <c r="F42" i="4"/>
  <c r="E42" i="4" s="1"/>
  <c r="F43" i="4"/>
  <c r="E43" i="4" s="1"/>
  <c r="F44" i="4"/>
  <c r="E44" i="4" s="1"/>
  <c r="F45" i="4"/>
  <c r="E45" i="4" s="1"/>
  <c r="F46" i="4"/>
  <c r="E46" i="4" s="1"/>
  <c r="F47" i="4"/>
  <c r="E47" i="4" s="1"/>
  <c r="F48" i="4"/>
  <c r="E48" i="4" s="1"/>
  <c r="F49" i="4"/>
  <c r="E49" i="4" s="1"/>
  <c r="F50" i="4"/>
  <c r="E50" i="4" s="1"/>
  <c r="F51" i="4"/>
  <c r="E51" i="4" s="1"/>
  <c r="F52" i="4"/>
  <c r="E52" i="4" s="1"/>
  <c r="F53" i="4"/>
  <c r="E53" i="4" s="1"/>
  <c r="F54" i="4"/>
  <c r="E54" i="4" s="1"/>
  <c r="F55" i="4"/>
  <c r="E55" i="4" s="1"/>
  <c r="F56" i="4"/>
  <c r="E56" i="4" s="1"/>
  <c r="F57" i="4"/>
  <c r="E57" i="4" s="1"/>
  <c r="F58" i="4"/>
  <c r="E58" i="4" s="1"/>
  <c r="F59" i="4"/>
  <c r="E59" i="4" s="1"/>
  <c r="F60" i="4"/>
  <c r="E60" i="4" s="1"/>
  <c r="F61" i="4"/>
  <c r="E61" i="4" s="1"/>
  <c r="F62" i="4"/>
  <c r="E62" i="4" s="1"/>
  <c r="F63" i="4"/>
  <c r="E63" i="4" s="1"/>
  <c r="F64" i="4"/>
  <c r="E64" i="4" s="1"/>
  <c r="F65" i="4"/>
  <c r="E65" i="4" s="1"/>
  <c r="F66" i="4"/>
  <c r="E66" i="4" s="1"/>
  <c r="F67" i="4"/>
  <c r="E67" i="4" s="1"/>
  <c r="F68" i="4"/>
  <c r="E68" i="4" s="1"/>
  <c r="F69" i="4"/>
  <c r="E69" i="4" s="1"/>
  <c r="F70" i="4"/>
  <c r="E70" i="4" s="1"/>
  <c r="F71" i="4"/>
  <c r="E71" i="4" s="1"/>
  <c r="F72" i="4"/>
  <c r="E72" i="4" s="1"/>
  <c r="F73" i="4"/>
  <c r="E73" i="4" s="1"/>
  <c r="F74" i="4"/>
  <c r="E74" i="4" s="1"/>
  <c r="F75" i="4"/>
  <c r="E75" i="4" s="1"/>
  <c r="F76" i="4"/>
  <c r="E76" i="4" s="1"/>
  <c r="F77" i="4"/>
  <c r="E77" i="4" s="1"/>
  <c r="F78" i="4"/>
  <c r="E78" i="4" s="1"/>
  <c r="F79" i="4"/>
  <c r="E79" i="4" s="1"/>
  <c r="F80" i="4"/>
  <c r="E80" i="4" s="1"/>
  <c r="F81" i="4"/>
  <c r="E81" i="4" s="1"/>
  <c r="F82" i="4"/>
  <c r="E82" i="4" s="1"/>
  <c r="F83" i="4"/>
  <c r="E83" i="4" s="1"/>
  <c r="F84" i="4"/>
  <c r="E84" i="4" s="1"/>
  <c r="F85" i="4"/>
  <c r="E85" i="4" s="1"/>
  <c r="F86" i="4"/>
  <c r="E86" i="4" s="1"/>
  <c r="F87" i="4"/>
  <c r="E87" i="4" s="1"/>
  <c r="F88" i="4"/>
  <c r="E88" i="4" s="1"/>
  <c r="F89" i="4"/>
  <c r="E89" i="4" s="1"/>
  <c r="F90" i="4"/>
  <c r="E90" i="4" s="1"/>
  <c r="F91" i="4"/>
  <c r="E91" i="4" s="1"/>
  <c r="F92" i="4"/>
  <c r="E92" i="4" s="1"/>
  <c r="F93" i="4"/>
  <c r="E93" i="4" s="1"/>
  <c r="F94" i="4"/>
  <c r="E94" i="4" s="1"/>
  <c r="F95" i="4"/>
  <c r="E95" i="4" s="1"/>
  <c r="F96" i="4"/>
  <c r="E96" i="4" s="1"/>
  <c r="F97" i="4"/>
  <c r="E97" i="4" s="1"/>
  <c r="F98" i="4"/>
  <c r="E98" i="4" s="1"/>
  <c r="F99" i="4"/>
  <c r="E99" i="4" s="1"/>
  <c r="F100" i="4"/>
  <c r="E100" i="4" s="1"/>
  <c r="F101" i="4"/>
  <c r="E101" i="4" s="1"/>
  <c r="F102" i="4"/>
  <c r="E102" i="4" s="1"/>
  <c r="F103" i="4"/>
  <c r="E103" i="4" s="1"/>
  <c r="F104" i="4"/>
  <c r="E104" i="4" s="1"/>
  <c r="F105" i="4"/>
  <c r="E105" i="4" s="1"/>
  <c r="F106" i="4"/>
  <c r="E106" i="4" s="1"/>
  <c r="F107" i="4"/>
  <c r="E107" i="4" s="1"/>
  <c r="F108" i="4"/>
  <c r="E108" i="4" s="1"/>
  <c r="F109" i="4"/>
  <c r="E109" i="4" s="1"/>
  <c r="F110" i="4"/>
  <c r="E110" i="4" s="1"/>
  <c r="F111" i="4"/>
  <c r="E111" i="4" s="1"/>
  <c r="F112" i="4"/>
  <c r="E112" i="4" s="1"/>
  <c r="F113" i="4"/>
  <c r="E113" i="4" s="1"/>
  <c r="F114" i="4"/>
  <c r="E114" i="4" s="1"/>
  <c r="F14" i="4"/>
  <c r="E14" i="4" s="1"/>
  <c r="G10" i="1"/>
  <c r="F10" i="1" s="1"/>
  <c r="G11" i="1"/>
  <c r="F11" i="1" s="1"/>
  <c r="G9" i="1"/>
  <c r="F9" i="1" s="1"/>
  <c r="G12" i="1"/>
  <c r="F12" i="1" s="1"/>
  <c r="E2" i="3"/>
  <c r="B33" i="1"/>
  <c r="B20" i="1"/>
  <c r="B21" i="1"/>
  <c r="C52" i="1" l="1"/>
  <c r="C53" i="1"/>
  <c r="C54" i="1"/>
  <c r="D52" i="1"/>
  <c r="E53" i="1"/>
  <c r="E54" i="1"/>
  <c r="D53" i="1"/>
  <c r="E52" i="1"/>
  <c r="D56" i="1" l="1"/>
  <c r="D57" i="1"/>
  <c r="D6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 Jooyafar</author>
  </authors>
  <commentList>
    <comment ref="B8" authorId="0" shapeId="0" xr:uid="{5ACAD306-F0D9-4D48-997D-9C9A06CC5176}">
      <text>
        <r>
          <rPr>
            <b/>
            <sz val="9"/>
            <color indexed="81"/>
            <rFont val="Tahoma"/>
            <family val="2"/>
          </rPr>
          <t>Ali Jooyafar:</t>
        </r>
        <r>
          <rPr>
            <sz val="9"/>
            <color indexed="81"/>
            <rFont val="Tahoma"/>
            <family val="2"/>
          </rPr>
          <t xml:space="preserve">
ترتیب این بخش ها به صورت رندوم بوده است یعنی 2134 به جای 1234 برای جلوگیری از خطای نظرسنجی</t>
        </r>
      </text>
    </comment>
    <comment ref="C8" authorId="0" shapeId="0" xr:uid="{4A821316-5FEA-48DF-A937-3E3ADBFB0E6D}">
      <text>
        <r>
          <rPr>
            <b/>
            <sz val="9"/>
            <color indexed="81"/>
            <rFont val="Tahoma"/>
            <family val="2"/>
          </rPr>
          <t>Ali Jooyafar:</t>
        </r>
        <r>
          <rPr>
            <sz val="9"/>
            <color indexed="81"/>
            <rFont val="Tahoma"/>
            <family val="2"/>
          </rPr>
          <t xml:space="preserve">
از نگاه دبیر
</t>
        </r>
      </text>
    </comment>
    <comment ref="D8" authorId="0" shapeId="0" xr:uid="{2672932C-E217-4956-9250-184911A6A9B6}">
      <text>
        <r>
          <rPr>
            <b/>
            <sz val="9"/>
            <color indexed="81"/>
            <rFont val="Tahoma"/>
            <family val="2"/>
          </rPr>
          <t>Ali Jooyafar:</t>
        </r>
        <r>
          <rPr>
            <sz val="9"/>
            <color indexed="81"/>
            <rFont val="Tahoma"/>
            <family val="2"/>
          </rPr>
          <t xml:space="preserve">
بر اساس پاسخ 205 نفر از مخاطبین انجمن</t>
        </r>
      </text>
    </comment>
    <comment ref="B43" authorId="0" shapeId="0" xr:uid="{ABFAAB4D-4C4D-44BF-8E5C-5C99377DBB34}">
      <text>
        <r>
          <rPr>
            <b/>
            <sz val="9"/>
            <color indexed="81"/>
            <rFont val="Tahoma"/>
            <family val="2"/>
          </rPr>
          <t>Ali Jooyafar:</t>
        </r>
        <r>
          <rPr>
            <sz val="9"/>
            <color indexed="81"/>
            <rFont val="Tahoma"/>
            <family val="2"/>
          </rPr>
          <t xml:space="preserve">
این میزان، بخشی از سود خالص دوره است که سهم انجمن صنایع یزد خواهد شد. یعنی سهم سایر مجموعه ها باید کسر شده باشد.</t>
        </r>
      </text>
    </comment>
  </commentList>
</comments>
</file>

<file path=xl/sharedStrings.xml><?xml version="1.0" encoding="utf-8"?>
<sst xmlns="http://schemas.openxmlformats.org/spreadsheetml/2006/main" count="267" uniqueCount="246">
  <si>
    <t>عبارت توصیف‌کننده</t>
  </si>
  <si>
    <t>قابل قبول</t>
  </si>
  <si>
    <t>فوق‌العاده</t>
  </si>
  <si>
    <t>کمتر از:</t>
  </si>
  <si>
    <t>حدود:</t>
  </si>
  <si>
    <t>بیش از:</t>
  </si>
  <si>
    <t>یک نرم افزار ضروری برای مخاطبین انجمن:</t>
  </si>
  <si>
    <t>یک نرم افزار نه‌چندان ضروری برای مخاطبین انجمن:</t>
  </si>
  <si>
    <t>کم و خیلی کم</t>
  </si>
  <si>
    <t>نام شما:</t>
  </si>
  <si>
    <t>توضیحات:</t>
  </si>
  <si>
    <t>استاد قوی نیازمند هماهنگی بیشتر، پرداخت هزینه تدریس بیشتر و پذیرش ریسک احتمال مشارکت پایین دانشجویان به دلیل زمان نامناسب پیشنهادی مدرس است (به دلیل ضیق وقت مدرس باید با ایشان راه بیایید). اما شما مطمئنید شرکت کنندگان شما چه کم چه زیاد از دوره راضی هستند. توجه داشته باشید مدرس قوی می‌تواند از لحاظ مادی برای انجمن یا خیلی سودآور باشد یا خیلی ضررده. (افزایش پراکندگی توزیع احتمالی درآمد)</t>
  </si>
  <si>
    <t>۱/۵۰: اگر برای یک روز بخواهم جایی بروم</t>
  </si>
  <si>
    <t>۲/۵۰: اگر معلم بودم، ترجیح می‌دادم</t>
  </si>
  <si>
    <t>۳/۵۰: من اغلب</t>
  </si>
  <si>
    <t>۴/۵۰: من در بیشتر مواقع</t>
  </si>
  <si>
    <t>۵/۵۰: وقتی کاری را انجام می‌دهم، ترجیح می‌دهم</t>
  </si>
  <si>
    <t>۶/۵۰: در میان دوستان، من اغلب</t>
  </si>
  <si>
    <t>۷/۵۰: اگر بخواهم برای تعطیل آخر هفته لیست انجام کار تهیه کنم</t>
  </si>
  <si>
    <t>۸/۵۰: وقتی بایستی کار بخصوصی را شروع کنم</t>
  </si>
  <si>
    <t>۹/۵۰: من ترجیح می‌دهم</t>
  </si>
  <si>
    <t>۱۰/۵۰: بیشتر از آدم‌هایی که</t>
  </si>
  <si>
    <t>۱۱/۵۰: من ترجیح می‌دهم</t>
  </si>
  <si>
    <t>۱۲/۵۰: من اغلب با آدم‌های</t>
  </si>
  <si>
    <t>۱۳/۵۰: وقتی دریک گروه هستم، اغلب</t>
  </si>
  <si>
    <t>۱۴/۵۰: ترجیح می‌دهم که مرا</t>
  </si>
  <si>
    <t>۱۵/۵۰: وقتی کتابی را برای سرگرمی مطالعه می‌کنم</t>
  </si>
  <si>
    <t>۱۶/۵۰: من معمولاً</t>
  </si>
  <si>
    <t>۱۷/۵۰: اگر برای موضوعی برنامه‌ریزی موجود باشد</t>
  </si>
  <si>
    <t>۱۸/۵۰: وقتی که قرار بر این باشد کاری را طبق برنامه پیش ببرم</t>
  </si>
  <si>
    <t>۱۹/۵۰: من به خوبی می‌توانم</t>
  </si>
  <si>
    <t>۲۰/۵۰: ترجیح می‌دهم من را به عنوان فردی</t>
  </si>
  <si>
    <t>۲۱/۵۰: من در یک جمع گروهی، اغلب</t>
  </si>
  <si>
    <t>۲۲/۵۰: اغلب من</t>
  </si>
  <si>
    <t>۲۳/۵۰: اغلب برای پذیرش دوستی جدید</t>
  </si>
  <si>
    <t>۲۴/۵۰: وقتی شخصی مرا برای اولین بار ملاقات کند</t>
  </si>
  <si>
    <t>۲۵/۵۰: در کار روزانه</t>
  </si>
  <si>
    <t>۲۶/۵۰: من اغلب</t>
  </si>
  <si>
    <t>۲۷/۵۰: کدام کلمه بیشتر در وصف شماست؟</t>
  </si>
  <si>
    <t>۲۸/۵۰: کدام کلمه بیشتر در وصف شماست؟</t>
  </si>
  <si>
    <t>۲۹/۵۰: کدام کلمه بیشتر در وصف شماست؟</t>
  </si>
  <si>
    <t>۳۰/۵۰: کدام کلمه بیشتر در وصف شماست؟</t>
  </si>
  <si>
    <t>۳۱/۵۰: کدام کلمه بیشتر در وصف شماست؟</t>
  </si>
  <si>
    <t>۳۲/۵۰: کدام کلمه بیشتر در وصف شماست؟</t>
  </si>
  <si>
    <t>۳۳/۵۰: کدام کلمه بیشتر در وصف شماست؟</t>
  </si>
  <si>
    <t>۳۴/۵۰: کدام کلمه بیشتر در وصف شماست؟</t>
  </si>
  <si>
    <t>۳۵/۵۰: کدام کلمه بیشتر در وصف شماست؟</t>
  </si>
  <si>
    <t>۳۶/۵۰: کدام کلمه بیشتر در وصف شماست؟</t>
  </si>
  <si>
    <t>۳۷/۵۰: کدام کلمه بیشتر در وصف شماست؟</t>
  </si>
  <si>
    <t>۳۸/۵۰: کدام کلمه بیشتر در وصف شماست؟</t>
  </si>
  <si>
    <t>۳۹/۵۰: کدام کلمه بیشتر در وصف شماست؟</t>
  </si>
  <si>
    <t>۴۰/۵۰: کدام کلمه بیشتر در وصف شماست؟</t>
  </si>
  <si>
    <t>۴۱/۵۰: کدام کلمه بیشتر در وصف شماست؟</t>
  </si>
  <si>
    <t>۴۲/۵۰: کدام کلمه بیشتر در وصف شماست؟</t>
  </si>
  <si>
    <t>۴۳/۵۰: کدام کلمه بیشتر در وصف شماست؟</t>
  </si>
  <si>
    <t>۴۴/۵۰: کدام کلمه بیشتر در وصف شماست؟</t>
  </si>
  <si>
    <t>۴۵/۵۰: کدام کلمه بیشتر در وصف شماست؟</t>
  </si>
  <si>
    <t>۴۶/۵۰: کدام کلمه بیشتر در وصف شماست؟</t>
  </si>
  <si>
    <t>۴۷/۵۰: کدام کلمه بیشتر در وصف شماست؟</t>
  </si>
  <si>
    <t>۴۸/۵۰: کدام کلمه بیشتر در وصف شماست؟</t>
  </si>
  <si>
    <t>۴۹/۵۰: کدام کلمه بیشتر در وصف شماست؟</t>
  </si>
  <si>
    <t>۵۰/۵۰: کدام کلمه بیشتر در وصف شماست؟</t>
  </si>
  <si>
    <t>1) معمولاً برنامه‌ریزی می‌کنم</t>
  </si>
  <si>
    <t>1) دروس عملی را تدریس کنم</t>
  </si>
  <si>
    <t>1) با همه جوش می‌خورم</t>
  </si>
  <si>
    <t>1) با احساس و قلبم پیش می‌روم</t>
  </si>
  <si>
    <t>1) کار را به شیوه خودم انجام بدهم</t>
  </si>
  <si>
    <t>1) از همه باخبرم</t>
  </si>
  <si>
    <t>1) احساس خوبی نسبت به این تصمیم دارم</t>
  </si>
  <si>
    <t>1) قبل از شروع به دقت برنامه‌ریزی می‌کنم</t>
  </si>
  <si>
    <t>1) با افراد زیاد و متفاوتی دوست باشم</t>
  </si>
  <si>
    <t>1) معمولی و عادی هستند و زیاد به چشم نمی‌آیند خوشم می‌آید</t>
  </si>
  <si>
    <t>1) برای مهمانی یا پیک نیک از قبل برنامه‌ریزی بکنم</t>
  </si>
  <si>
    <t>1) واقع بین احساس راحتی می‌کنم</t>
  </si>
  <si>
    <t>1) وارد صحبت‌های گروهی می‌شوم</t>
  </si>
  <si>
    <t>1) به عنوان فردی پراحساس بشناسند</t>
  </si>
  <si>
    <t>1) از نوشته های عجیب و غیرمعمول لذت می‌برم</t>
  </si>
  <si>
    <t>1) با عموم مردم می‌توانم گفتگوی طولانی داشته باشم</t>
  </si>
  <si>
    <t>1) خوشحال می‌شوم</t>
  </si>
  <si>
    <t>1) از قبل برای آن به خوبی برنامه‌ریزی خواهم کرد</t>
  </si>
  <si>
    <t>1) کاری را که از قبل برنامه‌ریزی شده است انجام دهم</t>
  </si>
  <si>
    <t>1) عمل‌گرا بشناسند</t>
  </si>
  <si>
    <t>1) دیگران را به هم معرفی می‌کنم</t>
  </si>
  <si>
    <t>1) احساس را بر منطق ترجیح می‌دهم</t>
  </si>
  <si>
    <t>1) افراد با ایده‌های جدید را می‌پسندم</t>
  </si>
  <si>
    <t>1) راحت می‌تواند به علائق من پی ببرد</t>
  </si>
  <si>
    <t>1) طوری برنامه‌ریزی می‌کنم که تحت فشار انجام کار قرار نگیرم</t>
  </si>
  <si>
    <t>1) احساساتم را به راحتی ابراز می‌کنم</t>
  </si>
  <si>
    <t>1) برنامه‌ریزی شده</t>
  </si>
  <si>
    <t>1) واقع بین</t>
  </si>
  <si>
    <t>1) ساکت و آرام</t>
  </si>
  <si>
    <t>1) متقاعد کننده بر اساس دلایل</t>
  </si>
  <si>
    <t>1) پر اوهام</t>
  </si>
  <si>
    <t>1) مصلحتی</t>
  </si>
  <si>
    <t>1) مُصلح</t>
  </si>
  <si>
    <t>1) اصولمند</t>
  </si>
  <si>
    <t>1) واقعیات</t>
  </si>
  <si>
    <t>1) کم حرف</t>
  </si>
  <si>
    <t>1) تحلیل‌گر</t>
  </si>
  <si>
    <t>1) آفریدن</t>
  </si>
  <si>
    <t>1) مُصمّم</t>
  </si>
  <si>
    <t>1) ملایم</t>
  </si>
  <si>
    <t>1) قاعده‌مند</t>
  </si>
  <si>
    <t>1) اثبات شده</t>
  </si>
  <si>
    <t>1) آرام</t>
  </si>
  <si>
    <t>1) عدالت</t>
  </si>
  <si>
    <t>1) فریبنده</t>
  </si>
  <si>
    <t>1) قاطعانه</t>
  </si>
  <si>
    <t>1) احساسی</t>
  </si>
  <si>
    <t>1) واقعی</t>
  </si>
  <si>
    <t>1) دوراندیش</t>
  </si>
  <si>
    <t>1) سخت</t>
  </si>
  <si>
    <t>2) فقط می‌روم</t>
  </si>
  <si>
    <t>2) دروسی نظری (تئوری) را تدریس کنم</t>
  </si>
  <si>
    <t>2) آدمی ساکت و تودار هستم</t>
  </si>
  <si>
    <t>2) کار را شروع می‌کنم  و درحین انجام، موارد دیگر را پیدا می‌کنم</t>
  </si>
  <si>
    <t>2) هر چه پیش آید خوش آید</t>
  </si>
  <si>
    <t>2) شنونده هستم</t>
  </si>
  <si>
    <t>2) اذیت می‌شوم</t>
  </si>
  <si>
    <t>2) مایل هستم که اضطراری پیش آید تا کار را در زمان مقرر انجام دهم</t>
  </si>
  <si>
    <t>2) ایده پرداز</t>
  </si>
  <si>
    <t>2) واقع‌گرا</t>
  </si>
  <si>
    <t>2) قاضی</t>
  </si>
  <si>
    <t>2) خود انگیخته</t>
  </si>
  <si>
    <t>2) مفهوم و ایده</t>
  </si>
  <si>
    <t>2) پر حرف</t>
  </si>
  <si>
    <t>2) همدردی کننده</t>
  </si>
  <si>
    <t>2) ساختن</t>
  </si>
  <si>
    <t>2) فدایی</t>
  </si>
  <si>
    <t>2) محکم</t>
  </si>
  <si>
    <t>2) تصادفی</t>
  </si>
  <si>
    <t>2) نظری</t>
  </si>
  <si>
    <t>2) سرزنده</t>
  </si>
  <si>
    <t>2) معقول</t>
  </si>
  <si>
    <t>2) صمیمانه</t>
  </si>
  <si>
    <t>2) فکری</t>
  </si>
  <si>
    <t>2) مجازی</t>
  </si>
  <si>
    <t>2) دلسوز</t>
  </si>
  <si>
    <t>2) نرم</t>
  </si>
  <si>
    <t>2) با منطق و مغزم پیش می‌روم</t>
  </si>
  <si>
    <t>2) شیوه پذیرفته شده توسط دیگران را دنبال می‌کنم</t>
  </si>
  <si>
    <t>2) آخرین فردی هستم که از خبرها مطلع می‌شوم</t>
  </si>
  <si>
    <t>2) برای من مطرح نیست</t>
  </si>
  <si>
    <t>2) دوستی‌های عمیق و با تعداد کم را</t>
  </si>
  <si>
    <t>2) طبیعی هستند و برایشان اصلاً مهم نیست که به چشم بیایند خوشم می‌آید</t>
  </si>
  <si>
    <t>2) خیال پرداز احساس خوبی دارم</t>
  </si>
  <si>
    <t>2)  بعنوان یک آدم منطقی بشناسند</t>
  </si>
  <si>
    <t>2) از نوشته‌هایی که بیان مشخص و شفافی دارند لذت می‌برم</t>
  </si>
  <si>
    <t>2) با افراد خاص و در شرایط خاصی می‌توانم گفتگوی طولانی داشته باشم</t>
  </si>
  <si>
    <t>2) زیاد برای من جالب نیست که درچارچوب قرار بگیرم</t>
  </si>
  <si>
    <t>2) در شرایط غیر منتظره، تصمیمات سریعی برای انجام کار بگیرم</t>
  </si>
  <si>
    <t>2) خلاق بشناسند</t>
  </si>
  <si>
    <t>2) به دیگران معرفی می‌شوم</t>
  </si>
  <si>
    <t>2) منطق را بر احساس مقدم می‌دانم</t>
  </si>
  <si>
    <t>2) افرادی با ثبات عقیده و فکر را می‌پسندم</t>
  </si>
  <si>
    <t>2) مدتی طول می‌کشد تا به علائق من پی ببرد</t>
  </si>
  <si>
    <t>2) احساساتم را برای خودم نگه میدارم</t>
  </si>
  <si>
    <t>2) بدون برنامه</t>
  </si>
  <si>
    <t>2) با شور و حال</t>
  </si>
  <si>
    <t>2) جذاب بر اساس احساسات</t>
  </si>
  <si>
    <t>2) شفیق (مهربان)</t>
  </si>
  <si>
    <t>2) بخشش</t>
  </si>
  <si>
    <t>نوع برنامه</t>
  </si>
  <si>
    <t>درصد تخصیص پتانسیل مجموعه</t>
  </si>
  <si>
    <t>همایش‌ها و وبینارها</t>
  </si>
  <si>
    <t>کارگاه‌های آموزشی (مهارت / نرم‌افزار)</t>
  </si>
  <si>
    <t>بازدید علمی</t>
  </si>
  <si>
    <t>مناظره و گفتگوی علمی</t>
  </si>
  <si>
    <t>شاخص خبره</t>
  </si>
  <si>
    <r>
      <t xml:space="preserve">اهمیت از دیدگاه </t>
    </r>
    <r>
      <rPr>
        <b/>
        <sz val="12"/>
        <color theme="1"/>
        <rFont val="Tahoma"/>
        <family val="2"/>
      </rPr>
      <t>مخاطبین</t>
    </r>
    <r>
      <rPr>
        <sz val="12"/>
        <color theme="1"/>
        <rFont val="Tahoma"/>
        <family val="2"/>
      </rPr>
      <t xml:space="preserve"> انجمن</t>
    </r>
  </si>
  <si>
    <r>
      <t xml:space="preserve">اهمیت از دیدگاه </t>
    </r>
    <r>
      <rPr>
        <b/>
        <sz val="12"/>
        <color theme="1"/>
        <rFont val="Tahoma"/>
        <family val="2"/>
      </rPr>
      <t>جشنواره</t>
    </r>
  </si>
  <si>
    <t>جریمه</t>
  </si>
  <si>
    <t>C:40-F:20</t>
  </si>
  <si>
    <t>C:20-F:20</t>
  </si>
  <si>
    <t>C:50-F:20</t>
  </si>
  <si>
    <t>C:50-F:30</t>
  </si>
  <si>
    <t>C:50-F:50</t>
  </si>
  <si>
    <t>C:50-F:70</t>
  </si>
  <si>
    <t>C:50-F:80</t>
  </si>
  <si>
    <t>C:70-F:80</t>
  </si>
  <si>
    <t>C:80-F:80</t>
  </si>
  <si>
    <t>وجود ابزاری که قابلیت ویرایش و توسعه گروهی محتوا را به اضافه تسهیل فرآیند به روز رسانی محتوا در اختیار قرار دهد، سودمند تلقی می شود.</t>
  </si>
  <si>
    <t>وجود یک مخزن متمرکز دانش و اطلاعات به طوری که امکانات متعدد و قدرتمندی برای جستجو و واکشی اطلاعات داشته باشد، سودمند خواهد بود.</t>
  </si>
  <si>
    <t>موضوعات تخصصی و خبرگان یا متخصصانی برای آنها وجود دارد؛ اما سازوکاری برای مدیریت متمرکز خبرگان و دسترسی به آنها در مواقع نیاز وجود ندارد یا اینکه سازوکار موجود، کارآیی کافی را ندارد.</t>
  </si>
  <si>
    <t>به دلیل بالا بودن نرخ تعویض ترکیب شورای مرکزی و رهایی دانشجویان همکار پس از مدت یک یا دو سال و از دست رفتن تجارب و دانش آنها پس از انفصال از فعالیت، نیاز به وجود راهکاری برای اکتساب و ذخیره سازی تجارب و دانش آنها احساس می شود.</t>
  </si>
  <si>
    <t>نظام هایی مبتنی بر دانشی طراحی شده است (یا نیاز به آن احساس می شود) که عملیاتی نشده است یا به صورت دستی انجام می شود. نظام هایی مانند نظام خلاقیت و نوآوری، نظام پیشنهادات و یا پرورش مالکیت معنوی.</t>
  </si>
  <si>
    <t>در صورت استفاده از یک بستر نرم افزاری برای مستند سازی تجارب، نیاز به وجود سازوکارهای نرم افزاری جهت ارزیابی، داوری و تایید تجارب احساس می شود.</t>
  </si>
  <si>
    <t>انواعی از محتوا وجود دارد یا نیاز به وجود آن احساس می شود (شامل تجارب، اسناد، دستورالعمل ها، گزارشات، مقالات، ...) که در صورت وجود بستر نرم افزاری برای ثبت و مستند سازی آنها، نیاز به وجود سازوکار ارزیابی، داوری و تایید وجود دارد.</t>
  </si>
  <si>
    <t>ابزاری برای ذخیره سازی و سازمان دهی متمرکز اسناد وجود ندارد یا وجود دارد اما به اندازه کافی کارآمد نیست.</t>
  </si>
  <si>
    <t>نیاز به وجود نرم افزاری برای مدیریت اسناد با رعایت نسخه بندی و نمایه سازی آنها احساس می شود.</t>
  </si>
  <si>
    <t>دریافت اطلاعات توصیفی اسناد بر اساس استانداردهایی مانند METS و Dublin Core سودمند تلقی می شود در حالی که هم اکنون چنین امکانی وجود ندارد.</t>
  </si>
  <si>
    <t>سازمان دهی کنونی اسناد به گونه ای است که دسترسی به آنها به دلیل عدم آگاهی از موقعیت مکانی آنها به سختی امکان پذیر است.</t>
  </si>
  <si>
    <t>کارها به صورت تیمی انجام می شود، تیم ها با یکدیگر در ارتباط اند و دانش خود را به اشتراک می گذارند.</t>
  </si>
  <si>
    <t>فضای کاری به گونه ای است که افراد می توانند بدون اینکه در عملکرد آنها خدشه ای وارد شود، در ارتباط با فعالیت های کاری خود با یکدیگر تعامل داشته باشند.</t>
  </si>
  <si>
    <t>ابزاری برای به اشتراک گذاری نقطه نظرات افراد بدون وجود نیاز به تاییدات متعدد، وجود ندارد یا اینکه وجود دارد اما کارآمد نیست.</t>
  </si>
  <si>
    <t>پروژه ها، گروه ها و انجمن هایی وجود دارد که هم اکنون ابزاری برای تسهیل ارتباطات و تعاملات اعضای آنها وجود ندارد یا اینکه ابزارهای موجود کارآیی کافی ندارد؛ در حالی که وجود چنین ابزاری سودمند تلقی می گردد.</t>
  </si>
  <si>
    <t>حجم اطلاعات و محتوای تولید شده زیاد است و به همین دلیل تقریبا این امکان وجود ندارد که افراد دائما در جریان آخرین محتوا و اطلاعات جدیدی که با فعالیت ها یا تخصص هایشان در ارتباط است قرار گیرند؛ در حالی که وجود ابزاری که به طور خودکار مطالب مرتبط با فرد را شناسایی کند و به او اطلاع دهد، سودمند به نظر می رسد.</t>
  </si>
  <si>
    <t>ورودی مقطع کارشناسی</t>
  </si>
  <si>
    <t>شهر محل سکونت</t>
  </si>
  <si>
    <t>تیپ رفتاری</t>
  </si>
  <si>
    <t>تیپ روان‌شناختی</t>
  </si>
  <si>
    <t>کم</t>
  </si>
  <si>
    <t>زیاد</t>
  </si>
  <si>
    <t>طبیعی</t>
  </si>
  <si>
    <t>Avg:</t>
  </si>
  <si>
    <t>برآورد ارزش افزوده ثبت نام یک نفر در یک کارگاه معمولی (تومان)</t>
  </si>
  <si>
    <t>خلوت</t>
  </si>
  <si>
    <t>شلوغ</t>
  </si>
  <si>
    <t>کم‌بازده</t>
  </si>
  <si>
    <t>پربازده</t>
  </si>
  <si>
    <t>میزان ارزش‌افزوده تعیین‌شده یک نفر در یک کارگاه بر اساس جمعیت:</t>
  </si>
  <si>
    <t>میانه ارزش افزوده ثبت نام یک نفر در یک کارگاه معمولی (تومان)</t>
  </si>
  <si>
    <t>mid:</t>
  </si>
  <si>
    <t>اندازه دانشگاه خود را از لحاظ ظرفیت، نیروی انسانی،‌ نفوذ، جایگاه علمی و ... در چه اندازه می‌دانید؟</t>
  </si>
  <si>
    <t>در این قسمت باید توجه داشته باشید که آیا در صورت خروج آماره‌ها از حد استاندارد شما آیا نسبت به برگزاری جلسه با استاد مشاور یا شورای مرکزی جهت واکاوی این مشکل اقدام می‌کردید یا خیر؟ اینکار را پیشنهاد می‌کنید یا خیر؟ (این بررسی می‌تواند بخشی از یکی از جلسات رسمی شما باشد نه اینکه بابت این موضوع به تنهایی جلسه ای تشکیل شود. - نیازی به پاسخ دادن در این محل نیست. این پرسش به صورت تلفنی از شما پرسیده خواهد شد.)</t>
  </si>
  <si>
    <t>برای دستیابی به سود نهایی :   ‌</t>
  </si>
  <si>
    <t>به دلیل گستردگی حوزه فعالیت های انجمن صنایع، انباشت دانش موجود به صورت پراکنده در ذهن های مختلف صورت گرفته و نیاز به وجود مخزنی متمرکز برای سازمان دهی آنها وجود دارد.</t>
  </si>
  <si>
    <t>به این دلیل که دانش و یا اطلاعات مرتبط با پروژه ها، هنرجویان، دوره ها، رقبا، خدمات احتمالی کارگاه ها، فرآیندها و .... به صورت مستقل یا جزیره ای نگهداری می شود، ارتباط میان آنها به خوبی مشخص نیست و این موضوع موجب کاهش قابلیت استفاده از آنها می شود.</t>
  </si>
  <si>
    <t>هم اکنون در مجموعه دانشجویی انجمن صنایع یزد، مجموعه ای از اسناد و محتوای اطلاعاتی سودمند به صورت جمع آوری شده وجود دارد که به دلیل عدم سازمان دهی مناسب، پراکندگی جغرافیایی یا عدم استفاده از ابزار نرم افزاری مناسب برای سازمان دهی آنها، امکان بهره گیری مطلوب از آنها وجود ندارد.</t>
  </si>
  <si>
    <t>همکاران انجمن حین انجام وظایف کاری یا طی مدت زمان قابل توجهی از روز کاری خود، به اینترنت دسترسی دارند.</t>
  </si>
  <si>
    <t>قوانین فعلی انجمن این پیشنهاد را می دهند که از نرم افزارهای کاربردی، در بستر اینترنت برای انجام برخی از وظایف (خصوصا نگهداری محتوا و اطلاعات) استفاده گردد.</t>
  </si>
  <si>
    <t>این استراتژی وجود دارد یا مطلوب است که نرم افزارهای کاربردی مورد استفاده برای هماهنگی و مدیریت تیم، جهت کاهش هزینه خرید نرم افزار و یا کاهش سربار ناشی بومی سازی آنها، برون سپاری گردد و دسترسی به آنها از طریق اینترنت صورت پذیرد.</t>
  </si>
  <si>
    <t>تمایل ویژه ای به سفارشی سازی نرم افزارهای مدیریت تیم وجود ندارد و معمولا تلاش می شود تا نرم افزاری های جدید به گونه ای انتخاب و خریداری گردند که بدون نیاز به سفارشی سازی بتوانند نیازمندی ها را برطرف سازند.</t>
  </si>
  <si>
    <t>محتوای تولید شده در رسانه انجمن (همه محتوای تولید شده یا بخشی از آن) تنها در صورتی معتبر یا قابل استفاده تلقی می گردد که روندی چند مرحله ای شامل تاییدات، تکمیل فرم ها و داوری را گذرانده باشد.</t>
  </si>
  <si>
    <t>در انجمن، معمولا برای تولید محتوا و اسناد شامل گزارشات، تحلیل ها، تحقیقات و ... از فرم های از پیش طراحی شده استفاده می شود.</t>
  </si>
  <si>
    <t>استفاده از فرم های ساخت یافته برای مستند نمودن فعالیت ها یا کالای تولید شده (مثلا نشریه)، ارزشمند تلقی می گردد.</t>
  </si>
  <si>
    <t>این تمایل وجود دارد که پیام ها و اطلاع رسانی های نرم افزارهای مورد استفاده از طریق پست الکترونیک و یا پیام کوتاه برای همکاران انجمن ارسال گردد.</t>
  </si>
  <si>
    <t>نرم افزارهای دیگری در حال استفاده هستند که برای اطلاع رسانی به همکاران انجمن، از پست الکترونیکی یا پیام کوتاه استفاده می کنند.</t>
  </si>
  <si>
    <t>برای مضرات ناشی از حواس‌پرتی به سایر کانال‌ها و گروه‌ها حین کار کردن و هماهنگی در شبکه‌های اجتماعی تدابیری اندیشیده شده است.</t>
  </si>
  <si>
    <t>در انجمن فرد یا وظیفه ای تحت عنوان مدیر اجرایی به منظور هماهنگی بخش‌ها تدارک دیده شده است.</t>
  </si>
  <si>
    <t>اعضا و دبیران تجارب ارزشمندی کسب می کنند که هم اکنون بستری برای مستند سازی و استفاده های آتی از آن وجود ندارد یا اینکه بستر موجود، کارایی کافی ندارد.</t>
  </si>
  <si>
    <t>در صورتی که تجارب مستند شده توسط  اعضای انجمن، روند ارزیابی داوری و تایید را طی نکنند، فاقد ارزش تلقی می شوند و قابل استفاده نخواهند بود.</t>
  </si>
  <si>
    <t>تمایلی به استفاده از تجارب به صورت جزیره ای وجود ندارد و تاکنون تلاش هایی برای جلوگیری از این موضوع انجام شده است یا عملیات یکپارچه سازی برای تجارب موجود انجام شده است.</t>
  </si>
  <si>
    <t>سازوکاری برای پاسخ گویی به پرسش های اعضای انجمن در ارتباط با فعالیت های کاریشان وجود ندارد یا اینکه در سازوکار موجود، به این دلیل که ذخیره پرسش ها به صورت متمرکز انجام نمی شود یا ابزاری برای جستجوی پرسش ها و پاسخ های گذشته وجود ندارد، قابلیت استفاده مجدد از آنها وجود ندارد یا ناکارآمد است.</t>
  </si>
  <si>
    <t>نیاز به وجود بستری نرم افزاری برای مطرح شدن پرسش های کاری اعضا و هدایت خودکار پرسش ها به طرف متخصصان حیطه های تخصصی مرتبط با پرسش، احساس می شود.</t>
  </si>
  <si>
    <t>در شرایط کنونی، ارتباط اسناد با سایر موضوعات مرتبط با اسناد (مانند اساتید، فعالیت ها، قراردادها، برنامه ها، مخاطبین، ....) به روشنی مشخصی نیست و موجب کاهش قابلیت استفاده از اسناد یا دشواری در یافتن آنها می شود.</t>
  </si>
  <si>
    <t>بخش قابل توجهی تعاملات اعضا از کانال های غیر رسمی صورت می گیرد.</t>
  </si>
  <si>
    <t>ساختار ارتباطات به صورت سلسله مراتبی است؛ اما نیاز به وجود سازوکاری برای تسهیل ارتباطات اعضا احساس می شود.</t>
  </si>
  <si>
    <t>به دلیل زیاد بودن تعداد اعضا یا پراکندگی جغرافیایی و همچنین عدم وجود ابزار مناسب، ارتباط میان اعضایی که حیطه های تخصصی مشابهی دارند یا فعالیت های مشابهی را انجام می دهند، به سختی صورت می پذیرد.</t>
  </si>
  <si>
    <t>به دلیل زیاد بودن تعداد اعضا یا پراکندگی جغرافیایی، اعضایی که تخصص های مشابهی دارند و یا فعالیت های مشابهی را انجام می دهند، یکدیگر را نمی شناسند. در حالی که وجود ابزاری که به طور خودکار آنها را شناسایی کند و به یکدیگر پیشنهاد دهد، به این دلیل که امکان تعامل آنها را فراهم می کند، سودمند به نظر می رسد.</t>
  </si>
  <si>
    <t>سلام. ممنون بابت وقتی که در اختیار من می‌ذارید.  اطلاعات زیر به صورت اتفاقی پر شدن لطفا نظر خودتونو وارد کنید. ممنونم</t>
  </si>
  <si>
    <t>شاید با خود فکر کنید این بخش چه فایده‌ای دارد وقتی سازمان ما دانشجویی و غیرانتفاعی است؛ پاسخ اینجاست که هرچند انجمن یک مجموعۀ غیراقتصادی‌ست اما اگر از لحاظ مالی تامین نشود بر اساس تجاربی که خود شما دبیران در مراحل قبلی اذعان داشتید، دعوت از اساتید خاص و برگزاری برنامه‌ها یا حتی دورهمی‌های گروهی جهت افزایش روحیه تیمی نیازمند تامین مالی انجمن بوده است.</t>
  </si>
  <si>
    <t>با این گزاره تا چه اندازه موافقید؟ "شایستگی نسبی انجمن در دورۀ شما خیلی بیشتر از انجمنهای علمی دیگر دانشگاه یزد بوده است."</t>
  </si>
  <si>
    <t>a</t>
  </si>
  <si>
    <t>متوسط</t>
  </si>
  <si>
    <t>موافق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</si>
</sst>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quot;درصد تکمیل اطلاعات : &quot;#"/>
    <numFmt numFmtId="165" formatCode="&quot;درصد تکمیل اطلاعات : %&quot;#"/>
    <numFmt numFmtId="166" formatCode="0.0%"/>
    <numFmt numFmtId="167" formatCode="_(* #,##0_);_(* \(#,##0\);_(* &quot;-&quot;??_);_(@_)"/>
    <numFmt numFmtId="168" formatCode="0.0"/>
  </numFmts>
  <fonts count="19" x14ac:knownFonts="1">
    <font>
      <sz val="11"/>
      <color theme="1"/>
      <name val="Arial"/>
      <family val="2"/>
      <scheme val="minor"/>
    </font>
    <font>
      <sz val="11"/>
      <color theme="1"/>
      <name val="Tahoma"/>
      <family val="2"/>
    </font>
    <font>
      <b/>
      <sz val="11"/>
      <color theme="1"/>
      <name val="Tahoma"/>
      <family val="2"/>
    </font>
    <font>
      <b/>
      <sz val="12"/>
      <color theme="1"/>
      <name val="Tahoma"/>
      <family val="2"/>
    </font>
    <font>
      <sz val="10"/>
      <color theme="1"/>
      <name val="Tahoma"/>
      <family val="2"/>
    </font>
    <font>
      <b/>
      <sz val="10"/>
      <color theme="1"/>
      <name val="Tahoma"/>
      <family val="2"/>
    </font>
    <font>
      <b/>
      <sz val="11"/>
      <color theme="4"/>
      <name val="Tahoma"/>
      <family val="2"/>
    </font>
    <font>
      <b/>
      <sz val="12"/>
      <color theme="0"/>
      <name val="Tahoma"/>
      <family val="2"/>
    </font>
    <font>
      <sz val="11"/>
      <color theme="0" tint="-0.14999847407452621"/>
      <name val="Tahoma"/>
      <family val="2"/>
    </font>
    <font>
      <sz val="12"/>
      <color theme="1"/>
      <name val="Tahoma"/>
      <family val="2"/>
    </font>
    <font>
      <sz val="11"/>
      <color theme="1"/>
      <name val="Arial"/>
      <family val="2"/>
      <scheme val="minor"/>
    </font>
    <font>
      <sz val="12"/>
      <color theme="0"/>
      <name val="Tahoma"/>
      <family val="2"/>
    </font>
    <font>
      <sz val="16"/>
      <color theme="0"/>
      <name val="Tahoma"/>
      <family val="2"/>
    </font>
    <font>
      <b/>
      <sz val="8"/>
      <color theme="1"/>
      <name val="Tahoma"/>
      <family val="2"/>
    </font>
    <font>
      <b/>
      <sz val="14"/>
      <color rgb="FF000000"/>
      <name val="Arial"/>
      <family val="2"/>
    </font>
    <font>
      <sz val="9"/>
      <color indexed="81"/>
      <name val="Tahoma"/>
      <family val="2"/>
    </font>
    <font>
      <b/>
      <sz val="9"/>
      <color indexed="81"/>
      <name val="Tahoma"/>
      <family val="2"/>
    </font>
    <font>
      <sz val="9"/>
      <color theme="1"/>
      <name val="Tahoma"/>
      <family val="2"/>
    </font>
    <font>
      <sz val="14"/>
      <color theme="1"/>
      <name val="Tahoma"/>
      <family val="2"/>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0070C0"/>
        <bgColor indexed="64"/>
      </patternFill>
    </fill>
    <fill>
      <patternFill patternType="solid">
        <fgColor rgb="FFFFC000"/>
        <bgColor indexed="64"/>
      </patternFill>
    </fill>
    <fill>
      <patternFill patternType="solid">
        <fgColor theme="0" tint="-0.14999847407452621"/>
        <bgColor indexed="64"/>
      </patternFill>
    </fill>
    <fill>
      <patternFill patternType="solid">
        <fgColor rgb="FF009DD9"/>
        <bgColor indexed="64"/>
      </patternFill>
    </fill>
    <fill>
      <patternFill patternType="solid">
        <fgColor rgb="FF00CC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ck">
        <color rgb="FFFF0000"/>
      </left>
      <right style="thick">
        <color rgb="FFFF0000"/>
      </right>
      <top style="thick">
        <color rgb="FFFF0000"/>
      </top>
      <bottom style="thick">
        <color rgb="FFFF0000"/>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style="thin">
        <color indexed="64"/>
      </top>
      <bottom style="thick">
        <color rgb="FFFF0000"/>
      </bottom>
      <diagonal/>
    </border>
  </borders>
  <cellStyleXfs count="2">
    <xf numFmtId="0" fontId="0" fillId="0" borderId="0"/>
    <xf numFmtId="43" fontId="10" fillId="0" borderId="0" applyFont="0" applyFill="0" applyBorder="0" applyAlignment="0" applyProtection="0"/>
  </cellStyleXfs>
  <cellXfs count="99">
    <xf numFmtId="0" fontId="0" fillId="0" borderId="0" xfId="0"/>
    <xf numFmtId="0" fontId="0" fillId="0" borderId="0" xfId="0" applyProtection="1"/>
    <xf numFmtId="0" fontId="0" fillId="0" borderId="0" xfId="0" applyBorder="1" applyProtection="1"/>
    <xf numFmtId="9" fontId="9" fillId="3" borderId="1" xfId="0" applyNumberFormat="1" applyFont="1" applyFill="1" applyBorder="1" applyAlignment="1" applyProtection="1">
      <alignment horizontal="center" vertical="center"/>
    </xf>
    <xf numFmtId="9" fontId="9" fillId="3" borderId="2" xfId="0" applyNumberFormat="1" applyFont="1" applyFill="1" applyBorder="1" applyAlignment="1" applyProtection="1">
      <alignment horizontal="center" vertical="center"/>
    </xf>
    <xf numFmtId="9" fontId="9" fillId="3" borderId="0" xfId="0" applyNumberFormat="1" applyFont="1" applyFill="1" applyBorder="1" applyAlignment="1" applyProtection="1">
      <alignment horizontal="center" vertical="center"/>
    </xf>
    <xf numFmtId="166" fontId="3" fillId="3" borderId="0" xfId="0" applyNumberFormat="1" applyFont="1" applyFill="1" applyBorder="1" applyAlignment="1" applyProtection="1">
      <alignment horizontal="center" vertical="center"/>
    </xf>
    <xf numFmtId="0" fontId="1" fillId="3" borderId="0" xfId="0" applyFont="1" applyFill="1" applyAlignment="1" applyProtection="1">
      <alignment horizontal="right" vertical="center" readingOrder="2"/>
    </xf>
    <xf numFmtId="0" fontId="2" fillId="3" borderId="0" xfId="0" applyFont="1" applyFill="1" applyAlignment="1" applyProtection="1">
      <alignment horizontal="center" vertical="center"/>
    </xf>
    <xf numFmtId="0" fontId="1" fillId="3" borderId="0" xfId="0" applyFont="1" applyFill="1" applyAlignment="1" applyProtection="1">
      <alignment horizontal="center" vertical="center"/>
    </xf>
    <xf numFmtId="0" fontId="5" fillId="3" borderId="1" xfId="0" applyFont="1" applyFill="1" applyBorder="1" applyAlignment="1" applyProtection="1">
      <alignment horizontal="right" vertical="center" wrapText="1" readingOrder="2"/>
    </xf>
    <xf numFmtId="0" fontId="1" fillId="3" borderId="0" xfId="0" applyFont="1" applyFill="1" applyProtection="1"/>
    <xf numFmtId="0" fontId="5" fillId="3" borderId="0" xfId="0" applyFont="1" applyFill="1" applyBorder="1" applyAlignment="1" applyProtection="1">
      <alignment horizontal="right" vertical="center" wrapText="1" readingOrder="2"/>
    </xf>
    <xf numFmtId="0" fontId="2" fillId="3" borderId="0" xfId="0" applyFont="1" applyFill="1" applyBorder="1" applyAlignment="1" applyProtection="1">
      <alignment horizontal="center" vertical="center"/>
    </xf>
    <xf numFmtId="164" fontId="5" fillId="3" borderId="0" xfId="0" applyNumberFormat="1" applyFont="1" applyFill="1" applyBorder="1" applyAlignment="1" applyProtection="1">
      <alignment horizontal="center" vertical="center" wrapText="1" readingOrder="2"/>
    </xf>
    <xf numFmtId="0" fontId="2" fillId="3" borderId="0" xfId="0" applyFont="1" applyFill="1" applyAlignment="1" applyProtection="1">
      <alignment vertical="center"/>
    </xf>
    <xf numFmtId="0" fontId="6" fillId="3" borderId="0" xfId="0" applyFont="1" applyFill="1" applyAlignment="1" applyProtection="1">
      <alignment horizontal="right" vertical="center" readingOrder="2"/>
    </xf>
    <xf numFmtId="0" fontId="3" fillId="3" borderId="0" xfId="0" applyFont="1" applyFill="1" applyAlignment="1" applyProtection="1">
      <alignment horizontal="center" vertical="center"/>
    </xf>
    <xf numFmtId="0" fontId="1" fillId="8" borderId="0" xfId="0" applyFont="1" applyFill="1" applyProtection="1"/>
    <xf numFmtId="0" fontId="1" fillId="8" borderId="0" xfId="0" applyFont="1" applyFill="1" applyAlignment="1" applyProtection="1">
      <alignment horizontal="right" vertical="center" readingOrder="2"/>
    </xf>
    <xf numFmtId="0" fontId="2" fillId="8" borderId="0" xfId="0" applyFont="1" applyFill="1" applyAlignment="1" applyProtection="1">
      <alignment horizontal="center" vertical="center"/>
    </xf>
    <xf numFmtId="0" fontId="0" fillId="8" borderId="0" xfId="0" applyFill="1" applyAlignment="1" applyProtection="1">
      <alignment horizontal="right" readingOrder="2"/>
    </xf>
    <xf numFmtId="0" fontId="0" fillId="8" borderId="0" xfId="0" applyFill="1" applyProtection="1"/>
    <xf numFmtId="0" fontId="2" fillId="8" borderId="0" xfId="0" applyFont="1" applyFill="1" applyAlignment="1" applyProtection="1">
      <alignment vertical="center"/>
    </xf>
    <xf numFmtId="0" fontId="5" fillId="3" borderId="1" xfId="0" applyFont="1" applyFill="1" applyBorder="1" applyAlignment="1" applyProtection="1">
      <alignment horizontal="center" vertical="center" wrapText="1"/>
    </xf>
    <xf numFmtId="0" fontId="0" fillId="3" borderId="0" xfId="0" applyFill="1" applyProtection="1"/>
    <xf numFmtId="0" fontId="5" fillId="3" borderId="0" xfId="0" applyFont="1" applyFill="1" applyBorder="1" applyAlignment="1" applyProtection="1">
      <alignment horizontal="center" vertical="center" wrapText="1"/>
    </xf>
    <xf numFmtId="0" fontId="6" fillId="3" borderId="0" xfId="0" applyFont="1" applyFill="1" applyAlignment="1" applyProtection="1">
      <alignment horizontal="right" vertical="center"/>
    </xf>
    <xf numFmtId="0" fontId="9" fillId="3" borderId="1" xfId="0" applyFont="1" applyFill="1" applyBorder="1" applyAlignment="1" applyProtection="1">
      <alignment horizontal="center" vertical="center"/>
    </xf>
    <xf numFmtId="9" fontId="5" fillId="3" borderId="1" xfId="0" applyNumberFormat="1" applyFont="1" applyFill="1" applyBorder="1" applyAlignment="1" applyProtection="1">
      <alignment horizontal="center" vertical="center"/>
    </xf>
    <xf numFmtId="9" fontId="9" fillId="3" borderId="11" xfId="0" applyNumberFormat="1" applyFont="1" applyFill="1" applyBorder="1" applyAlignment="1" applyProtection="1">
      <alignment horizontal="center" vertical="center"/>
    </xf>
    <xf numFmtId="0" fontId="9" fillId="3" borderId="0" xfId="0" applyFont="1" applyFill="1" applyBorder="1" applyAlignment="1" applyProtection="1">
      <alignment horizontal="center" vertical="center"/>
    </xf>
    <xf numFmtId="9" fontId="3" fillId="3" borderId="10" xfId="0" applyNumberFormat="1" applyFont="1" applyFill="1" applyBorder="1" applyAlignment="1" applyProtection="1">
      <alignment horizontal="center" vertical="center"/>
    </xf>
    <xf numFmtId="166" fontId="5" fillId="3" borderId="0" xfId="0" applyNumberFormat="1" applyFont="1" applyFill="1" applyBorder="1" applyAlignment="1" applyProtection="1">
      <alignment horizontal="center" vertical="center"/>
    </xf>
    <xf numFmtId="0" fontId="9" fillId="3" borderId="0" xfId="0" applyFont="1" applyFill="1" applyAlignment="1" applyProtection="1">
      <alignment horizontal="center" vertical="center"/>
    </xf>
    <xf numFmtId="168" fontId="5" fillId="3" borderId="0" xfId="0" applyNumberFormat="1" applyFont="1" applyFill="1" applyAlignment="1" applyProtection="1">
      <alignment horizontal="center" vertical="center"/>
    </xf>
    <xf numFmtId="0" fontId="8" fillId="3" borderId="0" xfId="0" applyFont="1" applyFill="1" applyAlignment="1" applyProtection="1">
      <alignment horizontal="center" vertical="center"/>
    </xf>
    <xf numFmtId="0" fontId="4" fillId="3" borderId="0" xfId="0" applyFont="1" applyFill="1" applyAlignment="1" applyProtection="1">
      <alignment horizontal="center" vertical="center"/>
    </xf>
    <xf numFmtId="0" fontId="1" fillId="3" borderId="1" xfId="0" applyFont="1" applyFill="1" applyBorder="1" applyAlignment="1" applyProtection="1">
      <alignment horizontal="center" vertical="center"/>
    </xf>
    <xf numFmtId="167" fontId="1" fillId="3" borderId="1" xfId="0" applyNumberFormat="1" applyFont="1" applyFill="1" applyBorder="1" applyAlignment="1" applyProtection="1">
      <alignment horizontal="center" vertical="center"/>
    </xf>
    <xf numFmtId="167" fontId="2" fillId="3" borderId="1" xfId="0" applyNumberFormat="1" applyFont="1" applyFill="1" applyBorder="1" applyAlignment="1" applyProtection="1">
      <alignment horizontal="center" vertical="center"/>
    </xf>
    <xf numFmtId="0" fontId="2" fillId="3" borderId="0" xfId="0" applyFont="1" applyFill="1" applyAlignment="1" applyProtection="1">
      <alignment horizontal="left" vertical="center"/>
    </xf>
    <xf numFmtId="0" fontId="0" fillId="9" borderId="0" xfId="0" applyFill="1" applyProtection="1"/>
    <xf numFmtId="0" fontId="12" fillId="9" borderId="0" xfId="0" applyFont="1" applyFill="1" applyProtection="1"/>
    <xf numFmtId="0" fontId="11" fillId="9" borderId="0" xfId="0" applyFont="1" applyFill="1" applyProtection="1"/>
    <xf numFmtId="0" fontId="13" fillId="3" borderId="1" xfId="0" applyFont="1" applyFill="1" applyBorder="1" applyAlignment="1" applyProtection="1">
      <alignment horizontal="center" vertical="center" wrapText="1"/>
    </xf>
    <xf numFmtId="0" fontId="2" fillId="8" borderId="1" xfId="0" applyFont="1" applyFill="1" applyBorder="1" applyAlignment="1" applyProtection="1">
      <alignment horizontal="center" vertical="center"/>
    </xf>
    <xf numFmtId="0" fontId="2" fillId="3" borderId="1" xfId="0" applyFont="1" applyFill="1" applyBorder="1" applyAlignment="1" applyProtection="1">
      <alignment horizontal="center" vertical="center"/>
    </xf>
    <xf numFmtId="0" fontId="2" fillId="3" borderId="2"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 fillId="3" borderId="0" xfId="0" applyFont="1" applyFill="1" applyAlignment="1" applyProtection="1">
      <alignment horizontal="right" vertical="center" readingOrder="2"/>
    </xf>
    <xf numFmtId="0" fontId="1" fillId="3" borderId="0" xfId="0" applyFont="1" applyFill="1" applyAlignment="1" applyProtection="1">
      <alignment horizontal="center"/>
    </xf>
    <xf numFmtId="0" fontId="0" fillId="8" borderId="0" xfId="0" applyFill="1" applyAlignment="1" applyProtection="1">
      <alignment horizontal="center" readingOrder="2"/>
    </xf>
    <xf numFmtId="0" fontId="0" fillId="8" borderId="0" xfId="0" applyFill="1" applyAlignment="1" applyProtection="1">
      <alignment horizontal="center"/>
    </xf>
    <xf numFmtId="0" fontId="1" fillId="8" borderId="0" xfId="0" applyFont="1" applyFill="1" applyAlignment="1" applyProtection="1">
      <alignment horizontal="center"/>
    </xf>
    <xf numFmtId="17" fontId="1" fillId="3" borderId="0" xfId="0" applyNumberFormat="1" applyFont="1" applyFill="1" applyAlignment="1" applyProtection="1">
      <alignment horizontal="center"/>
    </xf>
    <xf numFmtId="0" fontId="9" fillId="3" borderId="2" xfId="0" applyFont="1" applyFill="1" applyBorder="1" applyAlignment="1" applyProtection="1">
      <alignment horizontal="center" vertical="center"/>
    </xf>
    <xf numFmtId="9" fontId="9" fillId="3" borderId="3" xfId="0" applyNumberFormat="1"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3" fillId="10" borderId="0" xfId="0" applyNumberFormat="1" applyFont="1" applyFill="1" applyBorder="1" applyAlignment="1" applyProtection="1">
      <alignment horizontal="center" vertical="center"/>
    </xf>
    <xf numFmtId="0" fontId="5" fillId="3" borderId="2" xfId="0" applyFont="1" applyFill="1" applyBorder="1" applyAlignment="1" applyProtection="1">
      <alignment horizontal="right" vertical="center" wrapText="1"/>
    </xf>
    <xf numFmtId="0" fontId="5" fillId="4" borderId="2" xfId="0" applyFont="1" applyFill="1" applyBorder="1" applyAlignment="1" applyProtection="1">
      <alignment horizontal="center" vertical="center" wrapText="1"/>
    </xf>
    <xf numFmtId="0" fontId="4" fillId="3" borderId="2" xfId="0" applyFont="1" applyFill="1" applyBorder="1" applyAlignment="1" applyProtection="1">
      <alignment horizontal="center" vertical="center" wrapText="1"/>
    </xf>
    <xf numFmtId="0" fontId="5" fillId="5"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protection locked="0"/>
    </xf>
    <xf numFmtId="9" fontId="9" fillId="2" borderId="13" xfId="0" applyNumberFormat="1" applyFont="1" applyFill="1" applyBorder="1" applyAlignment="1" applyProtection="1">
      <alignment horizontal="center" vertical="center"/>
      <protection locked="0"/>
    </xf>
    <xf numFmtId="9" fontId="9" fillId="2" borderId="14" xfId="0" applyNumberFormat="1" applyFont="1" applyFill="1" applyBorder="1" applyAlignment="1" applyProtection="1">
      <alignment horizontal="center" vertical="center"/>
      <protection locked="0"/>
    </xf>
    <xf numFmtId="9" fontId="9" fillId="2" borderId="15" xfId="0" applyNumberFormat="1" applyFont="1" applyFill="1" applyBorder="1" applyAlignment="1" applyProtection="1">
      <alignment horizontal="center" vertical="center"/>
      <protection locked="0"/>
    </xf>
    <xf numFmtId="0" fontId="18" fillId="2" borderId="13" xfId="0" applyFont="1" applyFill="1" applyBorder="1" applyAlignment="1" applyProtection="1">
      <alignment horizontal="center" vertical="center"/>
      <protection locked="0"/>
    </xf>
    <xf numFmtId="0" fontId="18" fillId="2" borderId="15"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167" fontId="2" fillId="2" borderId="13" xfId="1" applyNumberFormat="1" applyFont="1" applyFill="1" applyBorder="1" applyAlignment="1" applyProtection="1">
      <alignment horizontal="center" vertical="center"/>
      <protection locked="0"/>
    </xf>
    <xf numFmtId="167" fontId="2" fillId="2" borderId="14" xfId="1" applyNumberFormat="1" applyFont="1" applyFill="1" applyBorder="1" applyAlignment="1" applyProtection="1">
      <alignment horizontal="center" vertical="center"/>
      <protection locked="0"/>
    </xf>
    <xf numFmtId="167" fontId="2" fillId="2" borderId="15" xfId="1" applyNumberFormat="1" applyFont="1" applyFill="1" applyBorder="1" applyAlignment="1" applyProtection="1">
      <alignment horizontal="center" vertical="center"/>
      <protection locked="0"/>
    </xf>
    <xf numFmtId="167" fontId="2" fillId="2" borderId="1" xfId="1" applyNumberFormat="1"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2" fillId="3" borderId="6" xfId="0" applyFont="1" applyFill="1" applyBorder="1" applyAlignment="1" applyProtection="1">
      <alignment horizontal="right" vertical="center"/>
    </xf>
    <xf numFmtId="0" fontId="2" fillId="3" borderId="0" xfId="0" applyFont="1" applyFill="1" applyBorder="1" applyAlignment="1" applyProtection="1">
      <alignment horizontal="right" vertical="center"/>
    </xf>
    <xf numFmtId="0" fontId="17" fillId="3" borderId="6" xfId="0" applyFont="1" applyFill="1" applyBorder="1" applyAlignment="1" applyProtection="1">
      <alignment horizontal="right" vertical="top" wrapText="1"/>
    </xf>
    <xf numFmtId="0" fontId="17" fillId="3" borderId="0" xfId="0" applyFont="1" applyFill="1" applyBorder="1" applyAlignment="1" applyProtection="1">
      <alignment horizontal="right" vertical="top" wrapText="1"/>
    </xf>
    <xf numFmtId="2" fontId="2" fillId="3" borderId="6" xfId="0" applyNumberFormat="1" applyFont="1" applyFill="1" applyBorder="1" applyAlignment="1" applyProtection="1">
      <alignment horizontal="right" vertical="center"/>
    </xf>
    <xf numFmtId="2" fontId="2" fillId="3" borderId="0" xfId="0" applyNumberFormat="1" applyFont="1" applyFill="1" applyAlignment="1" applyProtection="1">
      <alignment horizontal="right" vertical="center"/>
    </xf>
    <xf numFmtId="0" fontId="2" fillId="3" borderId="1" xfId="0" applyFont="1" applyFill="1" applyBorder="1" applyAlignment="1" applyProtection="1">
      <alignment horizontal="center" vertical="center"/>
    </xf>
    <xf numFmtId="165" fontId="7" fillId="6" borderId="2" xfId="0" applyNumberFormat="1" applyFont="1" applyFill="1" applyBorder="1" applyAlignment="1" applyProtection="1">
      <alignment horizontal="center" vertical="center" wrapText="1" readingOrder="2"/>
    </xf>
    <xf numFmtId="165" fontId="7" fillId="6" borderId="3" xfId="0" applyNumberFormat="1" applyFont="1" applyFill="1" applyBorder="1" applyAlignment="1" applyProtection="1">
      <alignment horizontal="center" vertical="center" wrapText="1" readingOrder="2"/>
    </xf>
    <xf numFmtId="0" fontId="2" fillId="7" borderId="2" xfId="0" applyFont="1" applyFill="1" applyBorder="1" applyAlignment="1" applyProtection="1">
      <alignment horizontal="center" vertical="center"/>
    </xf>
    <xf numFmtId="0" fontId="2" fillId="7" borderId="5" xfId="0" applyFont="1" applyFill="1" applyBorder="1" applyAlignment="1" applyProtection="1">
      <alignment horizontal="center" vertical="center"/>
    </xf>
    <xf numFmtId="0" fontId="2" fillId="3" borderId="2"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17" fillId="3" borderId="4" xfId="0" applyFont="1" applyFill="1" applyBorder="1" applyAlignment="1" applyProtection="1">
      <alignment horizontal="right" vertical="top" wrapText="1"/>
    </xf>
    <xf numFmtId="0" fontId="17" fillId="3" borderId="5" xfId="0" applyFont="1" applyFill="1" applyBorder="1" applyAlignment="1" applyProtection="1">
      <alignment horizontal="right" vertical="top" wrapText="1"/>
    </xf>
    <xf numFmtId="0" fontId="17" fillId="3" borderId="7" xfId="0" applyFont="1" applyFill="1" applyBorder="1" applyAlignment="1" applyProtection="1">
      <alignment horizontal="right" vertical="top" wrapText="1"/>
    </xf>
    <xf numFmtId="0" fontId="17" fillId="3" borderId="8" xfId="0" applyFont="1" applyFill="1" applyBorder="1" applyAlignment="1" applyProtection="1">
      <alignment horizontal="right" vertical="top" wrapText="1"/>
    </xf>
    <xf numFmtId="0" fontId="17" fillId="3" borderId="9" xfId="0" applyFont="1" applyFill="1" applyBorder="1" applyAlignment="1" applyProtection="1">
      <alignment horizontal="right" vertical="top" wrapText="1"/>
    </xf>
    <xf numFmtId="0" fontId="2" fillId="3" borderId="0" xfId="0" applyFont="1" applyFill="1" applyAlignment="1" applyProtection="1">
      <alignment horizontal="right" vertical="center" wrapText="1" readingOrder="2"/>
    </xf>
    <xf numFmtId="0" fontId="2" fillId="3" borderId="0" xfId="0" applyFont="1" applyFill="1" applyAlignment="1" applyProtection="1">
      <alignment horizontal="right" vertical="center" readingOrder="2"/>
    </xf>
  </cellXfs>
  <cellStyles count="2">
    <cellStyle name="Comma" xfId="1" builtinId="3"/>
    <cellStyle name="Normal" xfId="0" builtinId="0"/>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8585"/>
        </patternFill>
      </fill>
    </dxf>
    <dxf>
      <fill>
        <patternFill>
          <bgColor theme="9" tint="0.39994506668294322"/>
        </patternFill>
      </fill>
    </dxf>
    <dxf>
      <fill>
        <patternFill>
          <bgColor theme="0" tint="-0.24994659260841701"/>
        </patternFill>
      </fill>
    </dxf>
    <dxf>
      <fill>
        <patternFill>
          <bgColor rgb="FF69D8FF"/>
        </patternFill>
      </fill>
    </dxf>
    <dxf>
      <fill>
        <patternFill>
          <bgColor theme="9" tint="0.39994506668294322"/>
        </patternFill>
      </fill>
    </dxf>
    <dxf>
      <font>
        <b/>
        <i val="0"/>
      </font>
      <fill>
        <patternFill>
          <bgColor rgb="FFFF0000"/>
        </patternFill>
      </fill>
    </dxf>
    <dxf>
      <font>
        <color rgb="FFC00000"/>
      </font>
    </dxf>
    <dxf>
      <font>
        <color rgb="FF00B050"/>
      </font>
    </dxf>
    <dxf>
      <font>
        <color rgb="FF9C0006"/>
      </font>
      <fill>
        <patternFill>
          <bgColor rgb="FFFFC7CE"/>
        </patternFill>
      </fill>
    </dxf>
  </dxfs>
  <tableStyles count="0" defaultTableStyle="TableStyleMedium2" defaultPivotStyle="PivotStyleLight16"/>
  <colors>
    <mruColors>
      <color rgb="FF00CC00"/>
      <color rgb="FF0099FF"/>
      <color rgb="FFFFCDF2"/>
      <color rgb="FF009DD9"/>
      <color rgb="FFFF8585"/>
      <color rgb="FF63C384"/>
      <color rgb="FF69D8FF"/>
      <color rgb="FF3FFF96"/>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Series1</c:v>
          </c:tx>
          <c:spPr>
            <a:ln w="25400" cap="rnd">
              <a:noFill/>
              <a:round/>
            </a:ln>
            <a:effectLst/>
          </c:spPr>
          <c:marker>
            <c:symbol val="circle"/>
            <c:size val="5"/>
            <c:spPr>
              <a:solidFill>
                <a:schemeClr val="accent1"/>
              </a:solidFill>
              <a:ln w="9525">
                <a:solidFill>
                  <a:schemeClr val="accent1"/>
                </a:solidFill>
              </a:ln>
              <a:effectLst/>
            </c:spPr>
          </c:marker>
          <c:xVal>
            <c:strRef>
              <c:f>Policy!$C$51:$E$51</c:f>
              <c:strCache>
                <c:ptCount val="3"/>
                <c:pt idx="0">
                  <c:v>خلوت</c:v>
                </c:pt>
                <c:pt idx="1">
                  <c:v>قابل قبول</c:v>
                </c:pt>
                <c:pt idx="2">
                  <c:v>شلوغ</c:v>
                </c:pt>
              </c:strCache>
            </c:strRef>
          </c:xVal>
          <c:yVal>
            <c:numRef>
              <c:f>Policy!$C$52:$E$52</c:f>
              <c:numCache>
                <c:formatCode>_(* #,##0_);_(* \(#,##0\);_(* "-"??_);_(@_)</c:formatCode>
                <c:ptCount val="3"/>
                <c:pt idx="0">
                  <c:v>0</c:v>
                </c:pt>
                <c:pt idx="1">
                  <c:v>0</c:v>
                </c:pt>
                <c:pt idx="2">
                  <c:v>0</c:v>
                </c:pt>
              </c:numCache>
            </c:numRef>
          </c:yVal>
          <c:smooth val="0"/>
          <c:extLst>
            <c:ext xmlns:c16="http://schemas.microsoft.com/office/drawing/2014/chart" uri="{C3380CC4-5D6E-409C-BE32-E72D297353CC}">
              <c16:uniqueId val="{00000008-765A-4A2B-B2E4-197701078ACF}"/>
            </c:ext>
          </c:extLst>
        </c:ser>
        <c:ser>
          <c:idx val="1"/>
          <c:order val="1"/>
          <c:spPr>
            <a:ln w="25400" cap="rnd">
              <a:noFill/>
              <a:round/>
            </a:ln>
            <a:effectLst/>
          </c:spPr>
          <c:marker>
            <c:symbol val="circle"/>
            <c:size val="5"/>
            <c:spPr>
              <a:solidFill>
                <a:srgbClr val="00CC00"/>
              </a:solidFill>
              <a:ln w="9525">
                <a:noFill/>
              </a:ln>
              <a:effectLst/>
            </c:spPr>
          </c:marker>
          <c:xVal>
            <c:strRef>
              <c:f>Policy!$C$51:$E$51</c:f>
              <c:strCache>
                <c:ptCount val="3"/>
                <c:pt idx="0">
                  <c:v>خلوت</c:v>
                </c:pt>
                <c:pt idx="1">
                  <c:v>قابل قبول</c:v>
                </c:pt>
                <c:pt idx="2">
                  <c:v>شلوغ</c:v>
                </c:pt>
              </c:strCache>
            </c:strRef>
          </c:xVal>
          <c:yVal>
            <c:numRef>
              <c:f>Policy!$C$53:$E$53</c:f>
              <c:numCache>
                <c:formatCode>_(* #,##0_);_(* \(#,##0\);_(* "-"??_);_(@_)</c:formatCode>
                <c:ptCount val="3"/>
                <c:pt idx="0">
                  <c:v>0</c:v>
                </c:pt>
                <c:pt idx="1">
                  <c:v>0</c:v>
                </c:pt>
                <c:pt idx="2">
                  <c:v>0</c:v>
                </c:pt>
              </c:numCache>
            </c:numRef>
          </c:yVal>
          <c:smooth val="0"/>
          <c:extLst>
            <c:ext xmlns:c16="http://schemas.microsoft.com/office/drawing/2014/chart" uri="{C3380CC4-5D6E-409C-BE32-E72D297353CC}">
              <c16:uniqueId val="{00000009-765A-4A2B-B2E4-197701078ACF}"/>
            </c:ext>
          </c:extLst>
        </c:ser>
        <c:ser>
          <c:idx val="2"/>
          <c:order val="2"/>
          <c:spPr>
            <a:ln w="25400" cap="rnd">
              <a:noFill/>
              <a:round/>
            </a:ln>
            <a:effectLst/>
          </c:spPr>
          <c:marker>
            <c:symbol val="circle"/>
            <c:size val="5"/>
            <c:spPr>
              <a:solidFill>
                <a:srgbClr val="FF0000"/>
              </a:solidFill>
              <a:ln w="9525">
                <a:noFill/>
              </a:ln>
              <a:effectLst/>
            </c:spPr>
          </c:marker>
          <c:xVal>
            <c:strRef>
              <c:f>Policy!$C$51:$E$51</c:f>
              <c:strCache>
                <c:ptCount val="3"/>
                <c:pt idx="0">
                  <c:v>خلوت</c:v>
                </c:pt>
                <c:pt idx="1">
                  <c:v>قابل قبول</c:v>
                </c:pt>
                <c:pt idx="2">
                  <c:v>شلوغ</c:v>
                </c:pt>
              </c:strCache>
            </c:strRef>
          </c:xVal>
          <c:yVal>
            <c:numRef>
              <c:f>Policy!$C$54:$E$54</c:f>
              <c:numCache>
                <c:formatCode>_(* #,##0_);_(* \(#,##0\);_(* "-"??_);_(@_)</c:formatCode>
                <c:ptCount val="3"/>
                <c:pt idx="0">
                  <c:v>0</c:v>
                </c:pt>
                <c:pt idx="1">
                  <c:v>0</c:v>
                </c:pt>
                <c:pt idx="2">
                  <c:v>0</c:v>
                </c:pt>
              </c:numCache>
            </c:numRef>
          </c:yVal>
          <c:smooth val="0"/>
          <c:extLst>
            <c:ext xmlns:c16="http://schemas.microsoft.com/office/drawing/2014/chart" uri="{C3380CC4-5D6E-409C-BE32-E72D297353CC}">
              <c16:uniqueId val="{0000000A-765A-4A2B-B2E4-197701078ACF}"/>
            </c:ext>
          </c:extLst>
        </c:ser>
        <c:dLbls>
          <c:showLegendKey val="0"/>
          <c:showVal val="0"/>
          <c:showCatName val="0"/>
          <c:showSerName val="0"/>
          <c:showPercent val="0"/>
          <c:showBubbleSize val="0"/>
        </c:dLbls>
        <c:axId val="1520941151"/>
        <c:axId val="1520944479"/>
      </c:scatterChart>
      <c:valAx>
        <c:axId val="1520941151"/>
        <c:scaling>
          <c:orientation val="minMax"/>
        </c:scaling>
        <c:delete val="1"/>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520944479"/>
        <c:crosses val="autoZero"/>
        <c:crossBetween val="midCat"/>
      </c:valAx>
      <c:valAx>
        <c:axId val="1520944479"/>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a-IR"/>
          </a:p>
        </c:txPr>
        <c:crossAx val="1520941151"/>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a-I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r>
              <a:rPr lang="fa-IR"/>
              <a:t>مقایسه جایگاهی دانشگاه و انجمن از نگاه مصاحبه‌شونده</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fa-IR"/>
        </a:p>
      </c:txPr>
    </c:title>
    <c:autoTitleDeleted val="0"/>
    <c:plotArea>
      <c:layout/>
      <c:barChart>
        <c:barDir val="bar"/>
        <c:grouping val="clustered"/>
        <c:varyColors val="0"/>
        <c:ser>
          <c:idx val="0"/>
          <c:order val="0"/>
          <c:spPr>
            <a:solidFill>
              <a:schemeClr val="accent1"/>
            </a:solidFill>
            <a:ln>
              <a:noFill/>
            </a:ln>
            <a:effectLst/>
          </c:spPr>
          <c:invertIfNegative val="0"/>
          <c:dPt>
            <c:idx val="1"/>
            <c:invertIfNegative val="0"/>
            <c:bubble3D val="0"/>
            <c:spPr>
              <a:solidFill>
                <a:schemeClr val="accent2"/>
              </a:solidFill>
              <a:ln>
                <a:noFill/>
              </a:ln>
              <a:effectLst/>
            </c:spPr>
            <c:extLst>
              <c:ext xmlns:c16="http://schemas.microsoft.com/office/drawing/2014/chart" uri="{C3380CC4-5D6E-409C-BE32-E72D297353CC}">
                <c16:uniqueId val="{00000002-C987-412A-B828-CEFC796C4F1E}"/>
              </c:ext>
            </c:extLst>
          </c:dPt>
          <c:cat>
            <c:strLit>
              <c:ptCount val="2"/>
              <c:pt idx="0">
                <c:v>دانشگاه</c:v>
              </c:pt>
              <c:pt idx="1">
                <c:v>انجمن</c:v>
              </c:pt>
            </c:strLit>
          </c:cat>
          <c:val>
            <c:numRef>
              <c:f>Policy!$H$15:$H$16</c:f>
              <c:numCache>
                <c:formatCode>0.0</c:formatCode>
                <c:ptCount val="2"/>
                <c:pt idx="0">
                  <c:v>3</c:v>
                </c:pt>
                <c:pt idx="1">
                  <c:v>6</c:v>
                </c:pt>
              </c:numCache>
            </c:numRef>
          </c:val>
          <c:extLst>
            <c:ext xmlns:c16="http://schemas.microsoft.com/office/drawing/2014/chart" uri="{C3380CC4-5D6E-409C-BE32-E72D297353CC}">
              <c16:uniqueId val="{00000000-C987-412A-B828-CEFC796C4F1E}"/>
            </c:ext>
          </c:extLst>
        </c:ser>
        <c:dLbls>
          <c:showLegendKey val="0"/>
          <c:showVal val="0"/>
          <c:showCatName val="0"/>
          <c:showSerName val="0"/>
          <c:showPercent val="0"/>
          <c:showBubbleSize val="0"/>
        </c:dLbls>
        <c:gapWidth val="182"/>
        <c:axId val="2000595791"/>
        <c:axId val="2000597871"/>
      </c:barChart>
      <c:catAx>
        <c:axId val="2000595791"/>
        <c:scaling>
          <c:orientation val="minMax"/>
        </c:scaling>
        <c:delete val="0"/>
        <c:axPos val="r"/>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a-IR"/>
          </a:p>
        </c:txPr>
        <c:crossAx val="2000597871"/>
        <c:crosses val="autoZero"/>
        <c:auto val="1"/>
        <c:lblAlgn val="ctr"/>
        <c:lblOffset val="100"/>
        <c:noMultiLvlLbl val="0"/>
      </c:catAx>
      <c:valAx>
        <c:axId val="2000597871"/>
        <c:scaling>
          <c:orientation val="maxMin"/>
          <c:max val="12"/>
          <c:min val="0"/>
        </c:scaling>
        <c:delete val="0"/>
        <c:axPos val="b"/>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a-IR"/>
          </a:p>
        </c:txPr>
        <c:crossAx val="200059579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5"/>
      </a:solidFill>
      <a:prstDash val="solid"/>
      <a:miter lim="800000"/>
    </a:ln>
    <a:effectLst/>
  </c:spPr>
  <c:txPr>
    <a:bodyPr/>
    <a:lstStyle/>
    <a:p>
      <a:pPr>
        <a:defRPr>
          <a:solidFill>
            <a:schemeClr val="dk1"/>
          </a:solidFill>
          <a:latin typeface="+mn-lt"/>
          <a:ea typeface="+mn-ea"/>
          <a:cs typeface="+mn-cs"/>
        </a:defRPr>
      </a:pPr>
      <a:endParaRPr lang="fa-I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Test!$E$13</c:f>
              <c:strCache>
                <c:ptCount val="1"/>
                <c:pt idx="0">
                  <c:v>C:20-F:20</c:v>
                </c:pt>
              </c:strCache>
            </c:strRef>
          </c:tx>
          <c:spPr>
            <a:ln w="28575" cap="rnd">
              <a:solidFill>
                <a:schemeClr val="accent1"/>
              </a:solidFill>
              <a:round/>
            </a:ln>
            <a:effectLst/>
          </c:spPr>
          <c:marker>
            <c:symbol val="none"/>
          </c:marker>
          <c:val>
            <c:numRef>
              <c:f>Test!$E$14:$E$114</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0-F3E1-479C-82FE-30B37595AC77}"/>
            </c:ext>
          </c:extLst>
        </c:ser>
        <c:ser>
          <c:idx val="1"/>
          <c:order val="1"/>
          <c:tx>
            <c:strRef>
              <c:f>Test!$K$13</c:f>
              <c:strCache>
                <c:ptCount val="1"/>
                <c:pt idx="0">
                  <c:v>C:40-F:20</c:v>
                </c:pt>
              </c:strCache>
            </c:strRef>
          </c:tx>
          <c:spPr>
            <a:ln w="28575" cap="rnd">
              <a:solidFill>
                <a:schemeClr val="accent2"/>
              </a:solidFill>
              <a:round/>
            </a:ln>
            <a:effectLst/>
          </c:spPr>
          <c:marker>
            <c:symbol val="none"/>
          </c:marker>
          <c:val>
            <c:numRef>
              <c:f>Test!$K$14:$K$114</c:f>
              <c:numCache>
                <c:formatCode>0%</c:formatCode>
                <c:ptCount val="101"/>
                <c:pt idx="0">
                  <c:v>0.13333333333333333</c:v>
                </c:pt>
                <c:pt idx="1">
                  <c:v>0.13666666666666666</c:v>
                </c:pt>
                <c:pt idx="2">
                  <c:v>0.13999999999999996</c:v>
                </c:pt>
                <c:pt idx="3">
                  <c:v>0.14333333333333331</c:v>
                </c:pt>
                <c:pt idx="4">
                  <c:v>0.1466666666666667</c:v>
                </c:pt>
                <c:pt idx="5">
                  <c:v>0.15</c:v>
                </c:pt>
                <c:pt idx="6">
                  <c:v>0.15333333333333332</c:v>
                </c:pt>
                <c:pt idx="7">
                  <c:v>0.15666666666666668</c:v>
                </c:pt>
                <c:pt idx="8">
                  <c:v>0.16</c:v>
                </c:pt>
                <c:pt idx="9">
                  <c:v>0.16333333333333336</c:v>
                </c:pt>
                <c:pt idx="10">
                  <c:v>0.16666666666666669</c:v>
                </c:pt>
                <c:pt idx="11">
                  <c:v>0.17</c:v>
                </c:pt>
                <c:pt idx="12">
                  <c:v>0.17333333333333334</c:v>
                </c:pt>
                <c:pt idx="13">
                  <c:v>0.17666666666666667</c:v>
                </c:pt>
                <c:pt idx="14">
                  <c:v>0.18000000000000002</c:v>
                </c:pt>
                <c:pt idx="15">
                  <c:v>0.18333333333333332</c:v>
                </c:pt>
                <c:pt idx="16">
                  <c:v>0.18666666666666668</c:v>
                </c:pt>
                <c:pt idx="17">
                  <c:v>0.19</c:v>
                </c:pt>
                <c:pt idx="18">
                  <c:v>0.19333333333333333</c:v>
                </c:pt>
                <c:pt idx="19">
                  <c:v>0.19666666666666668</c:v>
                </c:pt>
                <c:pt idx="20">
                  <c:v>0.2</c:v>
                </c:pt>
                <c:pt idx="21">
                  <c:v>0.18000000000000005</c:v>
                </c:pt>
                <c:pt idx="22">
                  <c:v>0.16000000000000003</c:v>
                </c:pt>
                <c:pt idx="23">
                  <c:v>0.14000000000000001</c:v>
                </c:pt>
                <c:pt idx="24">
                  <c:v>0.12000000000000005</c:v>
                </c:pt>
                <c:pt idx="25">
                  <c:v>0.10000000000000003</c:v>
                </c:pt>
                <c:pt idx="26">
                  <c:v>8.0000000000000016E-2</c:v>
                </c:pt>
                <c:pt idx="27">
                  <c:v>0.06</c:v>
                </c:pt>
                <c:pt idx="28">
                  <c:v>3.999999999999998E-2</c:v>
                </c:pt>
                <c:pt idx="29">
                  <c:v>2.0000000000000073E-2</c:v>
                </c:pt>
                <c:pt idx="30">
                  <c:v>5.5511151231257827E-17</c:v>
                </c:pt>
                <c:pt idx="31">
                  <c:v>-1.9999999999999962E-2</c:v>
                </c:pt>
                <c:pt idx="32">
                  <c:v>-3.999999999999998E-2</c:v>
                </c:pt>
                <c:pt idx="33">
                  <c:v>-0.06</c:v>
                </c:pt>
                <c:pt idx="34">
                  <c:v>-8.0000000000000016E-2</c:v>
                </c:pt>
                <c:pt idx="35">
                  <c:v>-9.9999999999999922E-2</c:v>
                </c:pt>
                <c:pt idx="36">
                  <c:v>-0.11999999999999994</c:v>
                </c:pt>
                <c:pt idx="37">
                  <c:v>-0.13999999999999996</c:v>
                </c:pt>
                <c:pt idx="38">
                  <c:v>-0.15999999999999998</c:v>
                </c:pt>
                <c:pt idx="39">
                  <c:v>-0.18</c:v>
                </c:pt>
                <c:pt idx="40">
                  <c:v>-0.2</c:v>
                </c:pt>
                <c:pt idx="41">
                  <c:v>-0.19666666666666668</c:v>
                </c:pt>
                <c:pt idx="42">
                  <c:v>-0.19333333333333336</c:v>
                </c:pt>
                <c:pt idx="43">
                  <c:v>-0.19000000000000003</c:v>
                </c:pt>
                <c:pt idx="44">
                  <c:v>-0.18666666666666668</c:v>
                </c:pt>
                <c:pt idx="45">
                  <c:v>-0.18333333333333335</c:v>
                </c:pt>
                <c:pt idx="46">
                  <c:v>-0.18000000000000002</c:v>
                </c:pt>
                <c:pt idx="47">
                  <c:v>-0.17666666666666669</c:v>
                </c:pt>
                <c:pt idx="48">
                  <c:v>-0.17333333333333334</c:v>
                </c:pt>
                <c:pt idx="49">
                  <c:v>-0.17</c:v>
                </c:pt>
                <c:pt idx="50">
                  <c:v>-0.16666666666666669</c:v>
                </c:pt>
                <c:pt idx="51">
                  <c:v>-0.16333333333333333</c:v>
                </c:pt>
                <c:pt idx="52">
                  <c:v>-0.16</c:v>
                </c:pt>
                <c:pt idx="53">
                  <c:v>-0.15666666666666668</c:v>
                </c:pt>
                <c:pt idx="54">
                  <c:v>-0.15333333333333332</c:v>
                </c:pt>
                <c:pt idx="55">
                  <c:v>-0.15</c:v>
                </c:pt>
                <c:pt idx="56">
                  <c:v>-0.14666666666666667</c:v>
                </c:pt>
                <c:pt idx="57">
                  <c:v>-0.14333333333333337</c:v>
                </c:pt>
                <c:pt idx="58">
                  <c:v>-0.14000000000000001</c:v>
                </c:pt>
                <c:pt idx="59">
                  <c:v>-0.13666666666666669</c:v>
                </c:pt>
                <c:pt idx="60">
                  <c:v>-0.13333333333333336</c:v>
                </c:pt>
                <c:pt idx="61">
                  <c:v>-0.13</c:v>
                </c:pt>
                <c:pt idx="62">
                  <c:v>-0.12666666666666668</c:v>
                </c:pt>
                <c:pt idx="63">
                  <c:v>-0.12333333333333334</c:v>
                </c:pt>
                <c:pt idx="64">
                  <c:v>-0.12000000000000001</c:v>
                </c:pt>
                <c:pt idx="65">
                  <c:v>-0.11666666666666667</c:v>
                </c:pt>
                <c:pt idx="66">
                  <c:v>-0.11333333333333333</c:v>
                </c:pt>
                <c:pt idx="67">
                  <c:v>-0.11</c:v>
                </c:pt>
                <c:pt idx="68">
                  <c:v>-0.10666666666666666</c:v>
                </c:pt>
                <c:pt idx="69">
                  <c:v>-0.10333333333333336</c:v>
                </c:pt>
                <c:pt idx="70">
                  <c:v>-0.10000000000000002</c:v>
                </c:pt>
                <c:pt idx="71">
                  <c:v>-9.6666666666666748E-2</c:v>
                </c:pt>
                <c:pt idx="72">
                  <c:v>-9.3333333333333421E-2</c:v>
                </c:pt>
                <c:pt idx="73">
                  <c:v>-9.000000000000008E-2</c:v>
                </c:pt>
                <c:pt idx="74">
                  <c:v>-8.6666666666666739E-2</c:v>
                </c:pt>
                <c:pt idx="75">
                  <c:v>-8.3333333333333412E-2</c:v>
                </c:pt>
                <c:pt idx="76">
                  <c:v>-8.0000000000000071E-2</c:v>
                </c:pt>
                <c:pt idx="77">
                  <c:v>-7.666666666666673E-2</c:v>
                </c:pt>
                <c:pt idx="78">
                  <c:v>-7.3333333333333361E-2</c:v>
                </c:pt>
                <c:pt idx="79">
                  <c:v>-7.0000000000000034E-2</c:v>
                </c:pt>
                <c:pt idx="80">
                  <c:v>-6.6666666666666707E-2</c:v>
                </c:pt>
                <c:pt idx="81">
                  <c:v>-6.3333333333333353E-2</c:v>
                </c:pt>
                <c:pt idx="82">
                  <c:v>-5.999999999999997E-2</c:v>
                </c:pt>
                <c:pt idx="83">
                  <c:v>-5.6666666666666615E-2</c:v>
                </c:pt>
                <c:pt idx="84">
                  <c:v>-5.3333333333333288E-2</c:v>
                </c:pt>
                <c:pt idx="85">
                  <c:v>-4.9999999999999961E-2</c:v>
                </c:pt>
                <c:pt idx="86">
                  <c:v>-4.6666666666666606E-2</c:v>
                </c:pt>
                <c:pt idx="87">
                  <c:v>-4.3333333333333279E-2</c:v>
                </c:pt>
                <c:pt idx="88">
                  <c:v>-3.9999999999999952E-2</c:v>
                </c:pt>
                <c:pt idx="89">
                  <c:v>-3.6666666666666597E-2</c:v>
                </c:pt>
                <c:pt idx="90">
                  <c:v>-3.333333333333327E-2</c:v>
                </c:pt>
                <c:pt idx="91">
                  <c:v>-2.9999999999999943E-2</c:v>
                </c:pt>
                <c:pt idx="92">
                  <c:v>-2.6666666666666589E-2</c:v>
                </c:pt>
                <c:pt idx="93">
                  <c:v>-2.3333333333333262E-2</c:v>
                </c:pt>
                <c:pt idx="94">
                  <c:v>-2.0000000000000073E-2</c:v>
                </c:pt>
                <c:pt idx="95">
                  <c:v>-1.6666666666666746E-2</c:v>
                </c:pt>
                <c:pt idx="96">
                  <c:v>-1.3333333333333419E-2</c:v>
                </c:pt>
                <c:pt idx="97">
                  <c:v>-1.0000000000000064E-2</c:v>
                </c:pt>
                <c:pt idx="98">
                  <c:v>-6.6666666666667374E-3</c:v>
                </c:pt>
                <c:pt idx="99">
                  <c:v>-3.3333333333334103E-3</c:v>
                </c:pt>
                <c:pt idx="100">
                  <c:v>0</c:v>
                </c:pt>
              </c:numCache>
            </c:numRef>
          </c:val>
          <c:smooth val="0"/>
          <c:extLst>
            <c:ext xmlns:c16="http://schemas.microsoft.com/office/drawing/2014/chart" uri="{C3380CC4-5D6E-409C-BE32-E72D297353CC}">
              <c16:uniqueId val="{0000000A-F3E1-479C-82FE-30B37595AC77}"/>
            </c:ext>
          </c:extLst>
        </c:ser>
        <c:ser>
          <c:idx val="2"/>
          <c:order val="2"/>
          <c:tx>
            <c:strRef>
              <c:f>Test!$Q$13</c:f>
              <c:strCache>
                <c:ptCount val="1"/>
                <c:pt idx="0">
                  <c:v>C:50-F:20</c:v>
                </c:pt>
              </c:strCache>
            </c:strRef>
          </c:tx>
          <c:spPr>
            <a:ln w="28575" cap="rnd">
              <a:solidFill>
                <a:schemeClr val="accent3"/>
              </a:solidFill>
              <a:round/>
            </a:ln>
            <a:effectLst/>
          </c:spPr>
          <c:marker>
            <c:symbol val="none"/>
          </c:marker>
          <c:val>
            <c:numRef>
              <c:f>Test!$Q$14:$Q$114</c:f>
              <c:numCache>
                <c:formatCode>0%</c:formatCode>
                <c:ptCount val="101"/>
                <c:pt idx="0">
                  <c:v>0.18</c:v>
                </c:pt>
                <c:pt idx="1">
                  <c:v>0.186</c:v>
                </c:pt>
                <c:pt idx="2">
                  <c:v>0.19199999999999992</c:v>
                </c:pt>
                <c:pt idx="3">
                  <c:v>0.19799999999999993</c:v>
                </c:pt>
                <c:pt idx="4">
                  <c:v>0.20400000000000004</c:v>
                </c:pt>
                <c:pt idx="5">
                  <c:v>0.20999999999999996</c:v>
                </c:pt>
                <c:pt idx="6">
                  <c:v>0.21599999999999997</c:v>
                </c:pt>
                <c:pt idx="7">
                  <c:v>0.22199999999999998</c:v>
                </c:pt>
                <c:pt idx="8">
                  <c:v>0.22799999999999998</c:v>
                </c:pt>
                <c:pt idx="9">
                  <c:v>0.23400000000000004</c:v>
                </c:pt>
                <c:pt idx="10">
                  <c:v>0.24000000000000005</c:v>
                </c:pt>
                <c:pt idx="11">
                  <c:v>0.246</c:v>
                </c:pt>
                <c:pt idx="12">
                  <c:v>0.252</c:v>
                </c:pt>
                <c:pt idx="13">
                  <c:v>0.25800000000000001</c:v>
                </c:pt>
                <c:pt idx="14">
                  <c:v>0.26400000000000001</c:v>
                </c:pt>
                <c:pt idx="15">
                  <c:v>0.26999999999999991</c:v>
                </c:pt>
                <c:pt idx="16">
                  <c:v>0.27599999999999991</c:v>
                </c:pt>
                <c:pt idx="17">
                  <c:v>0.28199999999999992</c:v>
                </c:pt>
                <c:pt idx="18">
                  <c:v>0.28799999999999998</c:v>
                </c:pt>
                <c:pt idx="19">
                  <c:v>0.29399999999999998</c:v>
                </c:pt>
                <c:pt idx="20">
                  <c:v>0.3</c:v>
                </c:pt>
                <c:pt idx="21">
                  <c:v>0.28000000000000003</c:v>
                </c:pt>
                <c:pt idx="22">
                  <c:v>0.26</c:v>
                </c:pt>
                <c:pt idx="23">
                  <c:v>0.24000000000000002</c:v>
                </c:pt>
                <c:pt idx="24">
                  <c:v>0.22000000000000003</c:v>
                </c:pt>
                <c:pt idx="25">
                  <c:v>0.2</c:v>
                </c:pt>
                <c:pt idx="26">
                  <c:v>0.18</c:v>
                </c:pt>
                <c:pt idx="27">
                  <c:v>0.15999999999999998</c:v>
                </c:pt>
                <c:pt idx="28">
                  <c:v>0.13999999999999996</c:v>
                </c:pt>
                <c:pt idx="29">
                  <c:v>0.12000000000000005</c:v>
                </c:pt>
                <c:pt idx="30">
                  <c:v>0.10000000000000003</c:v>
                </c:pt>
                <c:pt idx="31">
                  <c:v>8.0000000000000016E-2</c:v>
                </c:pt>
                <c:pt idx="32">
                  <c:v>0.06</c:v>
                </c:pt>
                <c:pt idx="33">
                  <c:v>3.999999999999998E-2</c:v>
                </c:pt>
                <c:pt idx="34">
                  <c:v>1.9999999999999962E-2</c:v>
                </c:pt>
                <c:pt idx="35">
                  <c:v>5.5511151231257827E-17</c:v>
                </c:pt>
                <c:pt idx="36">
                  <c:v>-1.9999999999999962E-2</c:v>
                </c:pt>
                <c:pt idx="37">
                  <c:v>-3.999999999999998E-2</c:v>
                </c:pt>
                <c:pt idx="38">
                  <c:v>-0.06</c:v>
                </c:pt>
                <c:pt idx="39">
                  <c:v>-8.0000000000000016E-2</c:v>
                </c:pt>
                <c:pt idx="40">
                  <c:v>-0.10000000000000003</c:v>
                </c:pt>
                <c:pt idx="41">
                  <c:v>-0.11999999999999994</c:v>
                </c:pt>
                <c:pt idx="42">
                  <c:v>-0.13999999999999996</c:v>
                </c:pt>
                <c:pt idx="43">
                  <c:v>-0.15999999999999998</c:v>
                </c:pt>
                <c:pt idx="44">
                  <c:v>-0.18</c:v>
                </c:pt>
                <c:pt idx="45">
                  <c:v>-0.2</c:v>
                </c:pt>
                <c:pt idx="46">
                  <c:v>-0.22000000000000003</c:v>
                </c:pt>
                <c:pt idx="47">
                  <c:v>-0.23999999999999994</c:v>
                </c:pt>
                <c:pt idx="48">
                  <c:v>-0.25999999999999995</c:v>
                </c:pt>
                <c:pt idx="49">
                  <c:v>-0.27999999999999997</c:v>
                </c:pt>
                <c:pt idx="50">
                  <c:v>-0.3</c:v>
                </c:pt>
                <c:pt idx="51">
                  <c:v>-0.29399999999999998</c:v>
                </c:pt>
                <c:pt idx="52">
                  <c:v>-0.28799999999999998</c:v>
                </c:pt>
                <c:pt idx="53">
                  <c:v>-0.28199999999999997</c:v>
                </c:pt>
                <c:pt idx="54">
                  <c:v>-0.27599999999999997</c:v>
                </c:pt>
                <c:pt idx="55">
                  <c:v>-0.26999999999999996</c:v>
                </c:pt>
                <c:pt idx="56">
                  <c:v>-0.26399999999999996</c:v>
                </c:pt>
                <c:pt idx="57">
                  <c:v>-0.25800000000000001</c:v>
                </c:pt>
                <c:pt idx="58">
                  <c:v>-0.252</c:v>
                </c:pt>
                <c:pt idx="59">
                  <c:v>-0.246</c:v>
                </c:pt>
                <c:pt idx="60">
                  <c:v>-0.24</c:v>
                </c:pt>
                <c:pt idx="61">
                  <c:v>-0.23399999999999999</c:v>
                </c:pt>
                <c:pt idx="62">
                  <c:v>-0.22799999999999998</c:v>
                </c:pt>
                <c:pt idx="63">
                  <c:v>-0.22199999999999998</c:v>
                </c:pt>
                <c:pt idx="64">
                  <c:v>-0.21599999999999997</c:v>
                </c:pt>
                <c:pt idx="65">
                  <c:v>-0.20999999999999996</c:v>
                </c:pt>
                <c:pt idx="66">
                  <c:v>-0.20399999999999996</c:v>
                </c:pt>
                <c:pt idx="67">
                  <c:v>-0.19799999999999995</c:v>
                </c:pt>
                <c:pt idx="68">
                  <c:v>-0.19199999999999995</c:v>
                </c:pt>
                <c:pt idx="69">
                  <c:v>-0.18600000000000003</c:v>
                </c:pt>
                <c:pt idx="70">
                  <c:v>-0.18000000000000002</c:v>
                </c:pt>
                <c:pt idx="71">
                  <c:v>-0.17400000000000007</c:v>
                </c:pt>
                <c:pt idx="72">
                  <c:v>-0.16800000000000007</c:v>
                </c:pt>
                <c:pt idx="73">
                  <c:v>-0.16200000000000006</c:v>
                </c:pt>
                <c:pt idx="74">
                  <c:v>-0.15600000000000006</c:v>
                </c:pt>
                <c:pt idx="75">
                  <c:v>-0.15000000000000005</c:v>
                </c:pt>
                <c:pt idx="76">
                  <c:v>-0.14400000000000004</c:v>
                </c:pt>
                <c:pt idx="77">
                  <c:v>-0.13800000000000004</c:v>
                </c:pt>
                <c:pt idx="78">
                  <c:v>-0.13200000000000003</c:v>
                </c:pt>
                <c:pt idx="79">
                  <c:v>-0.12600000000000003</c:v>
                </c:pt>
                <c:pt idx="80">
                  <c:v>-0.12000000000000002</c:v>
                </c:pt>
                <c:pt idx="81">
                  <c:v>-0.11400000000000002</c:v>
                </c:pt>
                <c:pt idx="82">
                  <c:v>-0.10799999999999996</c:v>
                </c:pt>
                <c:pt idx="83">
                  <c:v>-0.10199999999999995</c:v>
                </c:pt>
                <c:pt idx="84">
                  <c:v>-9.5999999999999946E-2</c:v>
                </c:pt>
                <c:pt idx="85">
                  <c:v>-8.9999999999999941E-2</c:v>
                </c:pt>
                <c:pt idx="86">
                  <c:v>-8.3999999999999936E-2</c:v>
                </c:pt>
                <c:pt idx="87">
                  <c:v>-7.7999999999999931E-2</c:v>
                </c:pt>
                <c:pt idx="88">
                  <c:v>-7.1999999999999953E-2</c:v>
                </c:pt>
                <c:pt idx="89">
                  <c:v>-6.5999999999999948E-2</c:v>
                </c:pt>
                <c:pt idx="90">
                  <c:v>-5.9999999999999942E-2</c:v>
                </c:pt>
                <c:pt idx="91">
                  <c:v>-5.3999999999999937E-2</c:v>
                </c:pt>
                <c:pt idx="92">
                  <c:v>-4.7999999999999932E-2</c:v>
                </c:pt>
                <c:pt idx="93">
                  <c:v>-4.1999999999999926E-2</c:v>
                </c:pt>
                <c:pt idx="94">
                  <c:v>-3.6000000000000087E-2</c:v>
                </c:pt>
                <c:pt idx="95">
                  <c:v>-3.0000000000000082E-2</c:v>
                </c:pt>
                <c:pt idx="96">
                  <c:v>-2.4000000000000077E-2</c:v>
                </c:pt>
                <c:pt idx="97">
                  <c:v>-1.8000000000000071E-2</c:v>
                </c:pt>
                <c:pt idx="98">
                  <c:v>-1.2000000000000066E-2</c:v>
                </c:pt>
                <c:pt idx="99">
                  <c:v>-6.0000000000000608E-3</c:v>
                </c:pt>
                <c:pt idx="100">
                  <c:v>0</c:v>
                </c:pt>
              </c:numCache>
            </c:numRef>
          </c:val>
          <c:smooth val="0"/>
          <c:extLst>
            <c:ext xmlns:c16="http://schemas.microsoft.com/office/drawing/2014/chart" uri="{C3380CC4-5D6E-409C-BE32-E72D297353CC}">
              <c16:uniqueId val="{0000000B-F3E1-479C-82FE-30B37595AC77}"/>
            </c:ext>
          </c:extLst>
        </c:ser>
        <c:dLbls>
          <c:showLegendKey val="0"/>
          <c:showVal val="0"/>
          <c:showCatName val="0"/>
          <c:showSerName val="0"/>
          <c:showPercent val="0"/>
          <c:showBubbleSize val="0"/>
        </c:dLbls>
        <c:smooth val="0"/>
        <c:axId val="2074642079"/>
        <c:axId val="2074634175"/>
      </c:lineChart>
      <c:catAx>
        <c:axId val="2074642079"/>
        <c:scaling>
          <c:orientation val="maxMin"/>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a-IR"/>
          </a:p>
        </c:txPr>
        <c:crossAx val="2074634175"/>
        <c:crosses val="autoZero"/>
        <c:auto val="1"/>
        <c:lblAlgn val="ctr"/>
        <c:lblOffset val="100"/>
        <c:noMultiLvlLbl val="0"/>
      </c:catAx>
      <c:valAx>
        <c:axId val="2074634175"/>
        <c:scaling>
          <c:orientation val="minMax"/>
          <c:max val="0.5"/>
          <c:min val="-0.5"/>
        </c:scaling>
        <c:delete val="0"/>
        <c:axPos val="r"/>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a-IR"/>
          </a:p>
        </c:txPr>
        <c:crossAx val="2074642079"/>
        <c:crosses val="autoZero"/>
        <c:crossBetween val="between"/>
      </c:valAx>
      <c:spPr>
        <a:noFill/>
        <a:ln>
          <a:noFill/>
        </a:ln>
        <a:effectLst/>
      </c:spPr>
    </c:plotArea>
    <c:legend>
      <c:legendPos val="l"/>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a-IR"/>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fa-I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Test!$Q$13</c:f>
              <c:strCache>
                <c:ptCount val="1"/>
                <c:pt idx="0">
                  <c:v>C:50-F:20</c:v>
                </c:pt>
              </c:strCache>
            </c:strRef>
          </c:tx>
          <c:spPr>
            <a:ln w="28575" cap="rnd">
              <a:solidFill>
                <a:schemeClr val="bg1">
                  <a:lumMod val="50000"/>
                </a:schemeClr>
              </a:solidFill>
              <a:round/>
            </a:ln>
            <a:effectLst/>
          </c:spPr>
          <c:marker>
            <c:symbol val="none"/>
          </c:marker>
          <c:val>
            <c:numRef>
              <c:f>Test!$Q$14:$Q$114</c:f>
              <c:numCache>
                <c:formatCode>0%</c:formatCode>
                <c:ptCount val="101"/>
                <c:pt idx="0">
                  <c:v>0.18</c:v>
                </c:pt>
                <c:pt idx="1">
                  <c:v>0.186</c:v>
                </c:pt>
                <c:pt idx="2">
                  <c:v>0.19199999999999992</c:v>
                </c:pt>
                <c:pt idx="3">
                  <c:v>0.19799999999999993</c:v>
                </c:pt>
                <c:pt idx="4">
                  <c:v>0.20400000000000004</c:v>
                </c:pt>
                <c:pt idx="5">
                  <c:v>0.20999999999999996</c:v>
                </c:pt>
                <c:pt idx="6">
                  <c:v>0.21599999999999997</c:v>
                </c:pt>
                <c:pt idx="7">
                  <c:v>0.22199999999999998</c:v>
                </c:pt>
                <c:pt idx="8">
                  <c:v>0.22799999999999998</c:v>
                </c:pt>
                <c:pt idx="9">
                  <c:v>0.23400000000000004</c:v>
                </c:pt>
                <c:pt idx="10">
                  <c:v>0.24000000000000005</c:v>
                </c:pt>
                <c:pt idx="11">
                  <c:v>0.246</c:v>
                </c:pt>
                <c:pt idx="12">
                  <c:v>0.252</c:v>
                </c:pt>
                <c:pt idx="13">
                  <c:v>0.25800000000000001</c:v>
                </c:pt>
                <c:pt idx="14">
                  <c:v>0.26400000000000001</c:v>
                </c:pt>
                <c:pt idx="15">
                  <c:v>0.26999999999999991</c:v>
                </c:pt>
                <c:pt idx="16">
                  <c:v>0.27599999999999991</c:v>
                </c:pt>
                <c:pt idx="17">
                  <c:v>0.28199999999999992</c:v>
                </c:pt>
                <c:pt idx="18">
                  <c:v>0.28799999999999998</c:v>
                </c:pt>
                <c:pt idx="19">
                  <c:v>0.29399999999999998</c:v>
                </c:pt>
                <c:pt idx="20">
                  <c:v>0.3</c:v>
                </c:pt>
                <c:pt idx="21">
                  <c:v>0.28000000000000003</c:v>
                </c:pt>
                <c:pt idx="22">
                  <c:v>0.26</c:v>
                </c:pt>
                <c:pt idx="23">
                  <c:v>0.24000000000000002</c:v>
                </c:pt>
                <c:pt idx="24">
                  <c:v>0.22000000000000003</c:v>
                </c:pt>
                <c:pt idx="25">
                  <c:v>0.2</c:v>
                </c:pt>
                <c:pt idx="26">
                  <c:v>0.18</c:v>
                </c:pt>
                <c:pt idx="27">
                  <c:v>0.15999999999999998</c:v>
                </c:pt>
                <c:pt idx="28">
                  <c:v>0.13999999999999996</c:v>
                </c:pt>
                <c:pt idx="29">
                  <c:v>0.12000000000000005</c:v>
                </c:pt>
                <c:pt idx="30">
                  <c:v>0.10000000000000003</c:v>
                </c:pt>
                <c:pt idx="31">
                  <c:v>8.0000000000000016E-2</c:v>
                </c:pt>
                <c:pt idx="32">
                  <c:v>0.06</c:v>
                </c:pt>
                <c:pt idx="33">
                  <c:v>3.999999999999998E-2</c:v>
                </c:pt>
                <c:pt idx="34">
                  <c:v>1.9999999999999962E-2</c:v>
                </c:pt>
                <c:pt idx="35">
                  <c:v>5.5511151231257827E-17</c:v>
                </c:pt>
                <c:pt idx="36">
                  <c:v>-1.9999999999999962E-2</c:v>
                </c:pt>
                <c:pt idx="37">
                  <c:v>-3.999999999999998E-2</c:v>
                </c:pt>
                <c:pt idx="38">
                  <c:v>-0.06</c:v>
                </c:pt>
                <c:pt idx="39">
                  <c:v>-8.0000000000000016E-2</c:v>
                </c:pt>
                <c:pt idx="40">
                  <c:v>-0.10000000000000003</c:v>
                </c:pt>
                <c:pt idx="41">
                  <c:v>-0.11999999999999994</c:v>
                </c:pt>
                <c:pt idx="42">
                  <c:v>-0.13999999999999996</c:v>
                </c:pt>
                <c:pt idx="43">
                  <c:v>-0.15999999999999998</c:v>
                </c:pt>
                <c:pt idx="44">
                  <c:v>-0.18</c:v>
                </c:pt>
                <c:pt idx="45">
                  <c:v>-0.2</c:v>
                </c:pt>
                <c:pt idx="46">
                  <c:v>-0.22000000000000003</c:v>
                </c:pt>
                <c:pt idx="47">
                  <c:v>-0.23999999999999994</c:v>
                </c:pt>
                <c:pt idx="48">
                  <c:v>-0.25999999999999995</c:v>
                </c:pt>
                <c:pt idx="49">
                  <c:v>-0.27999999999999997</c:v>
                </c:pt>
                <c:pt idx="50">
                  <c:v>-0.3</c:v>
                </c:pt>
                <c:pt idx="51">
                  <c:v>-0.29399999999999998</c:v>
                </c:pt>
                <c:pt idx="52">
                  <c:v>-0.28799999999999998</c:v>
                </c:pt>
                <c:pt idx="53">
                  <c:v>-0.28199999999999997</c:v>
                </c:pt>
                <c:pt idx="54">
                  <c:v>-0.27599999999999997</c:v>
                </c:pt>
                <c:pt idx="55">
                  <c:v>-0.26999999999999996</c:v>
                </c:pt>
                <c:pt idx="56">
                  <c:v>-0.26399999999999996</c:v>
                </c:pt>
                <c:pt idx="57">
                  <c:v>-0.25800000000000001</c:v>
                </c:pt>
                <c:pt idx="58">
                  <c:v>-0.252</c:v>
                </c:pt>
                <c:pt idx="59">
                  <c:v>-0.246</c:v>
                </c:pt>
                <c:pt idx="60">
                  <c:v>-0.24</c:v>
                </c:pt>
                <c:pt idx="61">
                  <c:v>-0.23399999999999999</c:v>
                </c:pt>
                <c:pt idx="62">
                  <c:v>-0.22799999999999998</c:v>
                </c:pt>
                <c:pt idx="63">
                  <c:v>-0.22199999999999998</c:v>
                </c:pt>
                <c:pt idx="64">
                  <c:v>-0.21599999999999997</c:v>
                </c:pt>
                <c:pt idx="65">
                  <c:v>-0.20999999999999996</c:v>
                </c:pt>
                <c:pt idx="66">
                  <c:v>-0.20399999999999996</c:v>
                </c:pt>
                <c:pt idx="67">
                  <c:v>-0.19799999999999995</c:v>
                </c:pt>
                <c:pt idx="68">
                  <c:v>-0.19199999999999995</c:v>
                </c:pt>
                <c:pt idx="69">
                  <c:v>-0.18600000000000003</c:v>
                </c:pt>
                <c:pt idx="70">
                  <c:v>-0.18000000000000002</c:v>
                </c:pt>
                <c:pt idx="71">
                  <c:v>-0.17400000000000007</c:v>
                </c:pt>
                <c:pt idx="72">
                  <c:v>-0.16800000000000007</c:v>
                </c:pt>
                <c:pt idx="73">
                  <c:v>-0.16200000000000006</c:v>
                </c:pt>
                <c:pt idx="74">
                  <c:v>-0.15600000000000006</c:v>
                </c:pt>
                <c:pt idx="75">
                  <c:v>-0.15000000000000005</c:v>
                </c:pt>
                <c:pt idx="76">
                  <c:v>-0.14400000000000004</c:v>
                </c:pt>
                <c:pt idx="77">
                  <c:v>-0.13800000000000004</c:v>
                </c:pt>
                <c:pt idx="78">
                  <c:v>-0.13200000000000003</c:v>
                </c:pt>
                <c:pt idx="79">
                  <c:v>-0.12600000000000003</c:v>
                </c:pt>
                <c:pt idx="80">
                  <c:v>-0.12000000000000002</c:v>
                </c:pt>
                <c:pt idx="81">
                  <c:v>-0.11400000000000002</c:v>
                </c:pt>
                <c:pt idx="82">
                  <c:v>-0.10799999999999996</c:v>
                </c:pt>
                <c:pt idx="83">
                  <c:v>-0.10199999999999995</c:v>
                </c:pt>
                <c:pt idx="84">
                  <c:v>-9.5999999999999946E-2</c:v>
                </c:pt>
                <c:pt idx="85">
                  <c:v>-8.9999999999999941E-2</c:v>
                </c:pt>
                <c:pt idx="86">
                  <c:v>-8.3999999999999936E-2</c:v>
                </c:pt>
                <c:pt idx="87">
                  <c:v>-7.7999999999999931E-2</c:v>
                </c:pt>
                <c:pt idx="88">
                  <c:v>-7.1999999999999953E-2</c:v>
                </c:pt>
                <c:pt idx="89">
                  <c:v>-6.5999999999999948E-2</c:v>
                </c:pt>
                <c:pt idx="90">
                  <c:v>-5.9999999999999942E-2</c:v>
                </c:pt>
                <c:pt idx="91">
                  <c:v>-5.3999999999999937E-2</c:v>
                </c:pt>
                <c:pt idx="92">
                  <c:v>-4.7999999999999932E-2</c:v>
                </c:pt>
                <c:pt idx="93">
                  <c:v>-4.1999999999999926E-2</c:v>
                </c:pt>
                <c:pt idx="94">
                  <c:v>-3.6000000000000087E-2</c:v>
                </c:pt>
                <c:pt idx="95">
                  <c:v>-3.0000000000000082E-2</c:v>
                </c:pt>
                <c:pt idx="96">
                  <c:v>-2.4000000000000077E-2</c:v>
                </c:pt>
                <c:pt idx="97">
                  <c:v>-1.8000000000000071E-2</c:v>
                </c:pt>
                <c:pt idx="98">
                  <c:v>-1.2000000000000066E-2</c:v>
                </c:pt>
                <c:pt idx="99">
                  <c:v>-6.0000000000000608E-3</c:v>
                </c:pt>
                <c:pt idx="100">
                  <c:v>0</c:v>
                </c:pt>
              </c:numCache>
            </c:numRef>
          </c:val>
          <c:smooth val="0"/>
          <c:extLst>
            <c:ext xmlns:c16="http://schemas.microsoft.com/office/drawing/2014/chart" uri="{C3380CC4-5D6E-409C-BE32-E72D297353CC}">
              <c16:uniqueId val="{00000008-ACA7-449A-871D-4E373AF25568}"/>
            </c:ext>
          </c:extLst>
        </c:ser>
        <c:ser>
          <c:idx val="1"/>
          <c:order val="1"/>
          <c:tx>
            <c:strRef>
              <c:f>Test!$W$13</c:f>
              <c:strCache>
                <c:ptCount val="1"/>
                <c:pt idx="0">
                  <c:v>C:50-F:30</c:v>
                </c:pt>
              </c:strCache>
            </c:strRef>
          </c:tx>
          <c:spPr>
            <a:ln w="28575" cap="rnd">
              <a:solidFill>
                <a:schemeClr val="accent6">
                  <a:lumMod val="75000"/>
                </a:schemeClr>
              </a:solidFill>
              <a:round/>
            </a:ln>
            <a:effectLst/>
          </c:spPr>
          <c:marker>
            <c:symbol val="none"/>
          </c:marker>
          <c:val>
            <c:numRef>
              <c:f>Test!$W$14:$W$114</c:f>
              <c:numCache>
                <c:formatCode>0%</c:formatCode>
                <c:ptCount val="101"/>
                <c:pt idx="0">
                  <c:v>8.0000000000000016E-2</c:v>
                </c:pt>
                <c:pt idx="1">
                  <c:v>8.4000000000000019E-2</c:v>
                </c:pt>
                <c:pt idx="2">
                  <c:v>8.8000000000000023E-2</c:v>
                </c:pt>
                <c:pt idx="3">
                  <c:v>9.1999999999999943E-2</c:v>
                </c:pt>
                <c:pt idx="4">
                  <c:v>9.6000000000000002E-2</c:v>
                </c:pt>
                <c:pt idx="5">
                  <c:v>0.1</c:v>
                </c:pt>
                <c:pt idx="6">
                  <c:v>0.10400000000000001</c:v>
                </c:pt>
                <c:pt idx="7">
                  <c:v>0.10800000000000001</c:v>
                </c:pt>
                <c:pt idx="8">
                  <c:v>0.11200000000000002</c:v>
                </c:pt>
                <c:pt idx="9">
                  <c:v>0.11600000000000003</c:v>
                </c:pt>
                <c:pt idx="10">
                  <c:v>0.12000000000000004</c:v>
                </c:pt>
                <c:pt idx="11">
                  <c:v>0.124</c:v>
                </c:pt>
                <c:pt idx="12">
                  <c:v>0.128</c:v>
                </c:pt>
                <c:pt idx="13">
                  <c:v>0.13200000000000001</c:v>
                </c:pt>
                <c:pt idx="14">
                  <c:v>0.13600000000000001</c:v>
                </c:pt>
                <c:pt idx="15">
                  <c:v>0.13999999999999999</c:v>
                </c:pt>
                <c:pt idx="16">
                  <c:v>0.14399999999999999</c:v>
                </c:pt>
                <c:pt idx="17">
                  <c:v>0.14799999999999999</c:v>
                </c:pt>
                <c:pt idx="18">
                  <c:v>0.15200000000000002</c:v>
                </c:pt>
                <c:pt idx="19">
                  <c:v>0.15600000000000003</c:v>
                </c:pt>
                <c:pt idx="20">
                  <c:v>0.16000000000000003</c:v>
                </c:pt>
                <c:pt idx="21">
                  <c:v>0.16400000000000003</c:v>
                </c:pt>
                <c:pt idx="22">
                  <c:v>0.16800000000000004</c:v>
                </c:pt>
                <c:pt idx="23">
                  <c:v>0.17200000000000004</c:v>
                </c:pt>
                <c:pt idx="24">
                  <c:v>0.17600000000000002</c:v>
                </c:pt>
                <c:pt idx="25">
                  <c:v>0.18000000000000002</c:v>
                </c:pt>
                <c:pt idx="26">
                  <c:v>0.18400000000000002</c:v>
                </c:pt>
                <c:pt idx="27">
                  <c:v>0.18800000000000003</c:v>
                </c:pt>
                <c:pt idx="28">
                  <c:v>0.19200000000000003</c:v>
                </c:pt>
                <c:pt idx="29">
                  <c:v>0.19600000000000001</c:v>
                </c:pt>
                <c:pt idx="30">
                  <c:v>0.2</c:v>
                </c:pt>
                <c:pt idx="31">
                  <c:v>0.18</c:v>
                </c:pt>
                <c:pt idx="32">
                  <c:v>0.15999999999999998</c:v>
                </c:pt>
                <c:pt idx="33">
                  <c:v>0.13999999999999996</c:v>
                </c:pt>
                <c:pt idx="34">
                  <c:v>0.11999999999999994</c:v>
                </c:pt>
                <c:pt idx="35">
                  <c:v>0.10000000000000003</c:v>
                </c:pt>
                <c:pt idx="36">
                  <c:v>8.0000000000000016E-2</c:v>
                </c:pt>
                <c:pt idx="37">
                  <c:v>0.06</c:v>
                </c:pt>
                <c:pt idx="38">
                  <c:v>3.999999999999998E-2</c:v>
                </c:pt>
                <c:pt idx="39">
                  <c:v>1.9999999999999962E-2</c:v>
                </c:pt>
                <c:pt idx="40">
                  <c:v>-5.5511151231257827E-17</c:v>
                </c:pt>
                <c:pt idx="41">
                  <c:v>-1.9999999999999962E-2</c:v>
                </c:pt>
                <c:pt idx="42">
                  <c:v>-3.999999999999998E-2</c:v>
                </c:pt>
                <c:pt idx="43">
                  <c:v>-0.06</c:v>
                </c:pt>
                <c:pt idx="44">
                  <c:v>-8.0000000000000016E-2</c:v>
                </c:pt>
                <c:pt idx="45">
                  <c:v>-0.10000000000000003</c:v>
                </c:pt>
                <c:pt idx="46">
                  <c:v>-0.12000000000000005</c:v>
                </c:pt>
                <c:pt idx="47">
                  <c:v>-0.13999999999999996</c:v>
                </c:pt>
                <c:pt idx="48">
                  <c:v>-0.15999999999999998</c:v>
                </c:pt>
                <c:pt idx="49">
                  <c:v>-0.18</c:v>
                </c:pt>
                <c:pt idx="50">
                  <c:v>-0.2</c:v>
                </c:pt>
                <c:pt idx="51">
                  <c:v>-0.19600000000000001</c:v>
                </c:pt>
                <c:pt idx="52">
                  <c:v>-0.192</c:v>
                </c:pt>
                <c:pt idx="53">
                  <c:v>-0.188</c:v>
                </c:pt>
                <c:pt idx="54">
                  <c:v>-0.184</c:v>
                </c:pt>
                <c:pt idx="55">
                  <c:v>-0.18</c:v>
                </c:pt>
                <c:pt idx="56">
                  <c:v>-0.17599999999999999</c:v>
                </c:pt>
                <c:pt idx="57">
                  <c:v>-0.17200000000000004</c:v>
                </c:pt>
                <c:pt idx="58">
                  <c:v>-0.16800000000000004</c:v>
                </c:pt>
                <c:pt idx="59">
                  <c:v>-0.16400000000000003</c:v>
                </c:pt>
                <c:pt idx="60">
                  <c:v>-0.16000000000000003</c:v>
                </c:pt>
                <c:pt idx="61">
                  <c:v>-0.15600000000000003</c:v>
                </c:pt>
                <c:pt idx="62">
                  <c:v>-0.15200000000000002</c:v>
                </c:pt>
                <c:pt idx="63">
                  <c:v>-0.14800000000000002</c:v>
                </c:pt>
                <c:pt idx="64">
                  <c:v>-0.14400000000000002</c:v>
                </c:pt>
                <c:pt idx="65">
                  <c:v>-0.14000000000000001</c:v>
                </c:pt>
                <c:pt idx="66">
                  <c:v>-0.13600000000000001</c:v>
                </c:pt>
                <c:pt idx="67">
                  <c:v>-0.13200000000000001</c:v>
                </c:pt>
                <c:pt idx="68">
                  <c:v>-0.128</c:v>
                </c:pt>
                <c:pt idx="69">
                  <c:v>-0.12400000000000003</c:v>
                </c:pt>
                <c:pt idx="70">
                  <c:v>-0.12000000000000002</c:v>
                </c:pt>
                <c:pt idx="71">
                  <c:v>-0.11600000000000002</c:v>
                </c:pt>
                <c:pt idx="72">
                  <c:v>-0.11200000000000002</c:v>
                </c:pt>
                <c:pt idx="73">
                  <c:v>-0.10800000000000001</c:v>
                </c:pt>
                <c:pt idx="74">
                  <c:v>-0.10400000000000001</c:v>
                </c:pt>
                <c:pt idx="75">
                  <c:v>-0.1</c:v>
                </c:pt>
                <c:pt idx="76">
                  <c:v>-9.6000000000000002E-2</c:v>
                </c:pt>
                <c:pt idx="77">
                  <c:v>-9.1999999999999998E-2</c:v>
                </c:pt>
                <c:pt idx="78">
                  <c:v>-8.7999999999999995E-2</c:v>
                </c:pt>
                <c:pt idx="79">
                  <c:v>-8.3999999999999991E-2</c:v>
                </c:pt>
                <c:pt idx="80">
                  <c:v>-7.9999999999999932E-2</c:v>
                </c:pt>
                <c:pt idx="81">
                  <c:v>-7.5999999999999929E-2</c:v>
                </c:pt>
                <c:pt idx="82">
                  <c:v>-7.2000000000000092E-2</c:v>
                </c:pt>
                <c:pt idx="83">
                  <c:v>-6.8000000000000088E-2</c:v>
                </c:pt>
                <c:pt idx="84">
                  <c:v>-6.4000000000000085E-2</c:v>
                </c:pt>
                <c:pt idx="85">
                  <c:v>-6.0000000000000081E-2</c:v>
                </c:pt>
                <c:pt idx="86">
                  <c:v>-5.6000000000000077E-2</c:v>
                </c:pt>
                <c:pt idx="87">
                  <c:v>-5.2000000000000074E-2</c:v>
                </c:pt>
                <c:pt idx="88">
                  <c:v>-4.8000000000000043E-2</c:v>
                </c:pt>
                <c:pt idx="89">
                  <c:v>-4.4000000000000039E-2</c:v>
                </c:pt>
                <c:pt idx="90">
                  <c:v>-4.0000000000000036E-2</c:v>
                </c:pt>
                <c:pt idx="91">
                  <c:v>-3.6000000000000032E-2</c:v>
                </c:pt>
                <c:pt idx="92">
                  <c:v>-3.2000000000000028E-2</c:v>
                </c:pt>
                <c:pt idx="93">
                  <c:v>-2.8000000000000025E-2</c:v>
                </c:pt>
                <c:pt idx="94">
                  <c:v>-2.3999999999999966E-2</c:v>
                </c:pt>
                <c:pt idx="95">
                  <c:v>-1.9999999999999962E-2</c:v>
                </c:pt>
                <c:pt idx="96">
                  <c:v>-1.5999999999999959E-2</c:v>
                </c:pt>
                <c:pt idx="97">
                  <c:v>-1.1999999999999955E-2</c:v>
                </c:pt>
                <c:pt idx="98">
                  <c:v>-7.9999999999999516E-3</c:v>
                </c:pt>
                <c:pt idx="99">
                  <c:v>-3.999999999999948E-3</c:v>
                </c:pt>
                <c:pt idx="100">
                  <c:v>0</c:v>
                </c:pt>
              </c:numCache>
            </c:numRef>
          </c:val>
          <c:smooth val="0"/>
          <c:extLst>
            <c:ext xmlns:c16="http://schemas.microsoft.com/office/drawing/2014/chart" uri="{C3380CC4-5D6E-409C-BE32-E72D297353CC}">
              <c16:uniqueId val="{00000009-ACA7-449A-871D-4E373AF25568}"/>
            </c:ext>
          </c:extLst>
        </c:ser>
        <c:ser>
          <c:idx val="2"/>
          <c:order val="2"/>
          <c:tx>
            <c:strRef>
              <c:f>Test!$AC$13</c:f>
              <c:strCache>
                <c:ptCount val="1"/>
                <c:pt idx="0">
                  <c:v>C:50-F:50</c:v>
                </c:pt>
              </c:strCache>
            </c:strRef>
          </c:tx>
          <c:spPr>
            <a:ln w="28575" cap="rnd">
              <a:solidFill>
                <a:srgbClr val="7030A0"/>
              </a:solidFill>
              <a:round/>
            </a:ln>
            <a:effectLst/>
          </c:spPr>
          <c:marker>
            <c:symbol val="none"/>
          </c:marker>
          <c:val>
            <c:numRef>
              <c:f>Test!$AC$14:$AC$114</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A-ACA7-449A-871D-4E373AF25568}"/>
            </c:ext>
          </c:extLst>
        </c:ser>
        <c:dLbls>
          <c:showLegendKey val="0"/>
          <c:showVal val="0"/>
          <c:showCatName val="0"/>
          <c:showSerName val="0"/>
          <c:showPercent val="0"/>
          <c:showBubbleSize val="0"/>
        </c:dLbls>
        <c:smooth val="0"/>
        <c:axId val="2122246703"/>
        <c:axId val="2122249615"/>
      </c:lineChart>
      <c:catAx>
        <c:axId val="2122246703"/>
        <c:scaling>
          <c:orientation val="maxMin"/>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fa-IR"/>
          </a:p>
        </c:txPr>
        <c:crossAx val="2122249615"/>
        <c:crosses val="autoZero"/>
        <c:auto val="1"/>
        <c:lblAlgn val="ctr"/>
        <c:lblOffset val="100"/>
        <c:noMultiLvlLbl val="0"/>
      </c:catAx>
      <c:valAx>
        <c:axId val="2122249615"/>
        <c:scaling>
          <c:orientation val="minMax"/>
          <c:max val="0.5"/>
          <c:min val="-0.5"/>
        </c:scaling>
        <c:delete val="0"/>
        <c:axPos val="r"/>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fa-IR"/>
          </a:p>
        </c:txPr>
        <c:crossAx val="2122246703"/>
        <c:crosses val="autoZero"/>
        <c:crossBetween val="between"/>
      </c:valAx>
      <c:spPr>
        <a:noFill/>
        <a:ln>
          <a:noFill/>
        </a:ln>
        <a:effectLst/>
      </c:spPr>
    </c:plotArea>
    <c:legend>
      <c:legendPos val="l"/>
      <c:overlay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fa-I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lang="en-US" sz="1000" b="0" i="0" u="none" strike="noStrike" kern="1200" baseline="0">
          <a:solidFill>
            <a:schemeClr val="tx1"/>
          </a:solidFill>
          <a:latin typeface="+mn-lt"/>
          <a:ea typeface="+mn-ea"/>
          <a:cs typeface="+mn-cs"/>
        </a:defRPr>
      </a:pPr>
      <a:endParaRPr lang="fa-I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2"/>
          <c:order val="0"/>
          <c:tx>
            <c:strRef>
              <c:f>Test!$AC$13</c:f>
              <c:strCache>
                <c:ptCount val="1"/>
                <c:pt idx="0">
                  <c:v>C:50-F:50</c:v>
                </c:pt>
              </c:strCache>
            </c:strRef>
          </c:tx>
          <c:spPr>
            <a:ln w="28575" cap="rnd">
              <a:solidFill>
                <a:srgbClr val="7030A0"/>
              </a:solidFill>
              <a:round/>
            </a:ln>
            <a:effectLst/>
          </c:spPr>
          <c:marker>
            <c:symbol val="none"/>
          </c:marker>
          <c:val>
            <c:numRef>
              <c:f>Test!$AC$14:$AC$114</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3-49DC-423A-9CEB-6ACA26C0704A}"/>
            </c:ext>
          </c:extLst>
        </c:ser>
        <c:ser>
          <c:idx val="0"/>
          <c:order val="1"/>
          <c:tx>
            <c:strRef>
              <c:f>Test!$AI$13</c:f>
              <c:strCache>
                <c:ptCount val="1"/>
                <c:pt idx="0">
                  <c:v>C:50-F:70</c:v>
                </c:pt>
              </c:strCache>
            </c:strRef>
          </c:tx>
          <c:spPr>
            <a:ln w="28575" cap="rnd">
              <a:solidFill>
                <a:schemeClr val="accent1"/>
              </a:solidFill>
              <a:round/>
            </a:ln>
            <a:effectLst/>
          </c:spPr>
          <c:marker>
            <c:symbol val="none"/>
          </c:marker>
          <c:val>
            <c:numRef>
              <c:f>Test!$AI$14:$AI$114</c:f>
              <c:numCache>
                <c:formatCode>0%</c:formatCode>
                <c:ptCount val="101"/>
                <c:pt idx="0">
                  <c:v>0</c:v>
                </c:pt>
                <c:pt idx="1">
                  <c:v>-4.0000000000000036E-3</c:v>
                </c:pt>
                <c:pt idx="2">
                  <c:v>-8.0000000000000071E-3</c:v>
                </c:pt>
                <c:pt idx="3">
                  <c:v>-1.2000000000000011E-2</c:v>
                </c:pt>
                <c:pt idx="4">
                  <c:v>-1.5999999999999931E-2</c:v>
                </c:pt>
                <c:pt idx="5">
                  <c:v>-1.9999999999999934E-2</c:v>
                </c:pt>
                <c:pt idx="6">
                  <c:v>-2.3999999999999938E-2</c:v>
                </c:pt>
                <c:pt idx="7">
                  <c:v>-2.7999999999999942E-2</c:v>
                </c:pt>
                <c:pt idx="8">
                  <c:v>-3.2000000000000056E-2</c:v>
                </c:pt>
                <c:pt idx="9">
                  <c:v>-3.5999999999999976E-2</c:v>
                </c:pt>
                <c:pt idx="10">
                  <c:v>-3.999999999999998E-2</c:v>
                </c:pt>
                <c:pt idx="11">
                  <c:v>-4.3999999999999984E-2</c:v>
                </c:pt>
                <c:pt idx="12">
                  <c:v>-4.7999999999999987E-2</c:v>
                </c:pt>
                <c:pt idx="13">
                  <c:v>-5.1999999999999991E-2</c:v>
                </c:pt>
                <c:pt idx="14">
                  <c:v>-5.5999999999999994E-2</c:v>
                </c:pt>
                <c:pt idx="15">
                  <c:v>-0.06</c:v>
                </c:pt>
                <c:pt idx="16">
                  <c:v>-6.4000000000000001E-2</c:v>
                </c:pt>
                <c:pt idx="17">
                  <c:v>-6.8000000000000005E-2</c:v>
                </c:pt>
                <c:pt idx="18">
                  <c:v>-7.2000000000000036E-2</c:v>
                </c:pt>
                <c:pt idx="19">
                  <c:v>-7.600000000000004E-2</c:v>
                </c:pt>
                <c:pt idx="20">
                  <c:v>-7.9999999999999988E-2</c:v>
                </c:pt>
                <c:pt idx="21">
                  <c:v>-8.3999999999999964E-2</c:v>
                </c:pt>
                <c:pt idx="22">
                  <c:v>-8.7999999999999967E-2</c:v>
                </c:pt>
                <c:pt idx="23">
                  <c:v>-9.1999999999999971E-2</c:v>
                </c:pt>
                <c:pt idx="24">
                  <c:v>-9.5999999999999974E-2</c:v>
                </c:pt>
                <c:pt idx="25">
                  <c:v>-9.9999999999999978E-2</c:v>
                </c:pt>
                <c:pt idx="26">
                  <c:v>-0.10399999999999998</c:v>
                </c:pt>
                <c:pt idx="27">
                  <c:v>-0.10799999999999998</c:v>
                </c:pt>
                <c:pt idx="28">
                  <c:v>-0.11199999999999999</c:v>
                </c:pt>
                <c:pt idx="29">
                  <c:v>-0.11599999999999996</c:v>
                </c:pt>
                <c:pt idx="30">
                  <c:v>-0.11999999999999997</c:v>
                </c:pt>
                <c:pt idx="31">
                  <c:v>-0.12399999999999997</c:v>
                </c:pt>
                <c:pt idx="32">
                  <c:v>-0.12799999999999997</c:v>
                </c:pt>
                <c:pt idx="33">
                  <c:v>-0.13199999999999998</c:v>
                </c:pt>
                <c:pt idx="34">
                  <c:v>-0.13599999999999998</c:v>
                </c:pt>
                <c:pt idx="35">
                  <c:v>-0.13999999999999996</c:v>
                </c:pt>
                <c:pt idx="36">
                  <c:v>-0.14399999999999996</c:v>
                </c:pt>
                <c:pt idx="37">
                  <c:v>-0.14799999999999996</c:v>
                </c:pt>
                <c:pt idx="38">
                  <c:v>-0.15199999999999997</c:v>
                </c:pt>
                <c:pt idx="39">
                  <c:v>-0.15599999999999997</c:v>
                </c:pt>
                <c:pt idx="40">
                  <c:v>-0.15999999999999998</c:v>
                </c:pt>
                <c:pt idx="41">
                  <c:v>-0.16399999999999995</c:v>
                </c:pt>
                <c:pt idx="42">
                  <c:v>-0.16799999999999995</c:v>
                </c:pt>
                <c:pt idx="43">
                  <c:v>-0.17199999999999996</c:v>
                </c:pt>
                <c:pt idx="44">
                  <c:v>-0.17599999999999996</c:v>
                </c:pt>
                <c:pt idx="45">
                  <c:v>-0.17999999999999997</c:v>
                </c:pt>
                <c:pt idx="46">
                  <c:v>-0.18399999999999997</c:v>
                </c:pt>
                <c:pt idx="47">
                  <c:v>-0.18799999999999994</c:v>
                </c:pt>
                <c:pt idx="48">
                  <c:v>-0.19199999999999995</c:v>
                </c:pt>
                <c:pt idx="49">
                  <c:v>-0.19599999999999995</c:v>
                </c:pt>
                <c:pt idx="50">
                  <c:v>-0.19999999999999996</c:v>
                </c:pt>
                <c:pt idx="51">
                  <c:v>-0.17999999999999994</c:v>
                </c:pt>
                <c:pt idx="52">
                  <c:v>-0.15999999999999992</c:v>
                </c:pt>
                <c:pt idx="53">
                  <c:v>-0.1399999999999999</c:v>
                </c:pt>
                <c:pt idx="54">
                  <c:v>-0.11999999999999988</c:v>
                </c:pt>
                <c:pt idx="55">
                  <c:v>-9.9999999999999867E-2</c:v>
                </c:pt>
                <c:pt idx="56">
                  <c:v>-7.9999999999999849E-2</c:v>
                </c:pt>
                <c:pt idx="57">
                  <c:v>-6.0000000000000053E-2</c:v>
                </c:pt>
                <c:pt idx="58">
                  <c:v>-4.0000000000000036E-2</c:v>
                </c:pt>
                <c:pt idx="59">
                  <c:v>-2.0000000000000018E-2</c:v>
                </c:pt>
                <c:pt idx="60">
                  <c:v>0</c:v>
                </c:pt>
                <c:pt idx="61">
                  <c:v>2.0000000000000018E-2</c:v>
                </c:pt>
                <c:pt idx="62">
                  <c:v>4.0000000000000036E-2</c:v>
                </c:pt>
                <c:pt idx="63">
                  <c:v>6.0000000000000053E-2</c:v>
                </c:pt>
                <c:pt idx="64">
                  <c:v>8.0000000000000071E-2</c:v>
                </c:pt>
                <c:pt idx="65">
                  <c:v>0.10000000000000009</c:v>
                </c:pt>
                <c:pt idx="66">
                  <c:v>0.12000000000000011</c:v>
                </c:pt>
                <c:pt idx="67">
                  <c:v>0.14000000000000012</c:v>
                </c:pt>
                <c:pt idx="68">
                  <c:v>0.16000000000000014</c:v>
                </c:pt>
                <c:pt idx="69">
                  <c:v>0.17999999999999994</c:v>
                </c:pt>
                <c:pt idx="70">
                  <c:v>0.19999999999999996</c:v>
                </c:pt>
                <c:pt idx="71">
                  <c:v>0.19599999999999995</c:v>
                </c:pt>
                <c:pt idx="72">
                  <c:v>0.19199999999999995</c:v>
                </c:pt>
                <c:pt idx="73">
                  <c:v>0.18799999999999994</c:v>
                </c:pt>
                <c:pt idx="74">
                  <c:v>0.18399999999999994</c:v>
                </c:pt>
                <c:pt idx="75">
                  <c:v>0.17999999999999994</c:v>
                </c:pt>
                <c:pt idx="76">
                  <c:v>0.17599999999999993</c:v>
                </c:pt>
                <c:pt idx="77">
                  <c:v>0.17199999999999993</c:v>
                </c:pt>
                <c:pt idx="78">
                  <c:v>0.16799999999999993</c:v>
                </c:pt>
                <c:pt idx="79">
                  <c:v>0.16399999999999992</c:v>
                </c:pt>
                <c:pt idx="80">
                  <c:v>0.15999999999999992</c:v>
                </c:pt>
                <c:pt idx="81">
                  <c:v>0.15599999999999992</c:v>
                </c:pt>
                <c:pt idx="82">
                  <c:v>0.15199999999999997</c:v>
                </c:pt>
                <c:pt idx="83">
                  <c:v>0.14799999999999996</c:v>
                </c:pt>
                <c:pt idx="84">
                  <c:v>0.14399999999999996</c:v>
                </c:pt>
                <c:pt idx="85">
                  <c:v>0.13999999999999996</c:v>
                </c:pt>
                <c:pt idx="86">
                  <c:v>0.13599999999999995</c:v>
                </c:pt>
                <c:pt idx="87">
                  <c:v>0.13199999999999995</c:v>
                </c:pt>
                <c:pt idx="88">
                  <c:v>0.12799999999999995</c:v>
                </c:pt>
                <c:pt idx="89">
                  <c:v>0.12399999999999994</c:v>
                </c:pt>
                <c:pt idx="90">
                  <c:v>0.11999999999999994</c:v>
                </c:pt>
                <c:pt idx="91">
                  <c:v>0.11599999999999995</c:v>
                </c:pt>
                <c:pt idx="92">
                  <c:v>0.11199999999999995</c:v>
                </c:pt>
                <c:pt idx="93">
                  <c:v>0.10799999999999994</c:v>
                </c:pt>
                <c:pt idx="94">
                  <c:v>0.10399999999999998</c:v>
                </c:pt>
                <c:pt idx="95">
                  <c:v>9.9999999999999978E-2</c:v>
                </c:pt>
                <c:pt idx="96">
                  <c:v>9.5999999999999974E-2</c:v>
                </c:pt>
                <c:pt idx="97">
                  <c:v>9.1999999999999971E-2</c:v>
                </c:pt>
                <c:pt idx="98">
                  <c:v>8.7999999999999967E-2</c:v>
                </c:pt>
                <c:pt idx="99">
                  <c:v>8.3999999999999964E-2</c:v>
                </c:pt>
                <c:pt idx="100">
                  <c:v>7.999999999999996E-2</c:v>
                </c:pt>
              </c:numCache>
            </c:numRef>
          </c:val>
          <c:smooth val="0"/>
          <c:extLst>
            <c:ext xmlns:c16="http://schemas.microsoft.com/office/drawing/2014/chart" uri="{C3380CC4-5D6E-409C-BE32-E72D297353CC}">
              <c16:uniqueId val="{00000000-49DC-423A-9CEB-6ACA26C0704A}"/>
            </c:ext>
          </c:extLst>
        </c:ser>
        <c:ser>
          <c:idx val="1"/>
          <c:order val="2"/>
          <c:tx>
            <c:strRef>
              <c:f>Test!$AO$13</c:f>
              <c:strCache>
                <c:ptCount val="1"/>
                <c:pt idx="0">
                  <c:v>C:50-F:80</c:v>
                </c:pt>
              </c:strCache>
            </c:strRef>
          </c:tx>
          <c:spPr>
            <a:ln w="28575" cap="rnd">
              <a:solidFill>
                <a:schemeClr val="accent2"/>
              </a:solidFill>
              <a:round/>
            </a:ln>
            <a:effectLst/>
          </c:spPr>
          <c:marker>
            <c:symbol val="none"/>
          </c:marker>
          <c:val>
            <c:numRef>
              <c:f>Test!$AO$14:$AO$114</c:f>
              <c:numCache>
                <c:formatCode>0%</c:formatCode>
                <c:ptCount val="101"/>
                <c:pt idx="0">
                  <c:v>0</c:v>
                </c:pt>
                <c:pt idx="1">
                  <c:v>-6.0000000000000053E-3</c:v>
                </c:pt>
                <c:pt idx="2">
                  <c:v>-1.2000000000000011E-2</c:v>
                </c:pt>
                <c:pt idx="3">
                  <c:v>-1.8000000000000016E-2</c:v>
                </c:pt>
                <c:pt idx="4">
                  <c:v>-2.399999999999991E-2</c:v>
                </c:pt>
                <c:pt idx="5">
                  <c:v>-2.9999999999999916E-2</c:v>
                </c:pt>
                <c:pt idx="6">
                  <c:v>-3.5999999999999921E-2</c:v>
                </c:pt>
                <c:pt idx="7">
                  <c:v>-4.1999999999999982E-2</c:v>
                </c:pt>
                <c:pt idx="8">
                  <c:v>-4.8000000000000098E-2</c:v>
                </c:pt>
                <c:pt idx="9">
                  <c:v>-5.3999999999999992E-2</c:v>
                </c:pt>
                <c:pt idx="10">
                  <c:v>-0.06</c:v>
                </c:pt>
                <c:pt idx="11">
                  <c:v>-6.6000000000000003E-2</c:v>
                </c:pt>
                <c:pt idx="12">
                  <c:v>-7.2000000000000008E-2</c:v>
                </c:pt>
                <c:pt idx="13">
                  <c:v>-7.8000000000000014E-2</c:v>
                </c:pt>
                <c:pt idx="14">
                  <c:v>-8.4000000000000019E-2</c:v>
                </c:pt>
                <c:pt idx="15">
                  <c:v>-9.0000000000000024E-2</c:v>
                </c:pt>
                <c:pt idx="16">
                  <c:v>-9.600000000000003E-2</c:v>
                </c:pt>
                <c:pt idx="17">
                  <c:v>-0.10200000000000004</c:v>
                </c:pt>
                <c:pt idx="18">
                  <c:v>-0.10800000000000007</c:v>
                </c:pt>
                <c:pt idx="19">
                  <c:v>-0.11400000000000007</c:v>
                </c:pt>
                <c:pt idx="20">
                  <c:v>-0.12000000000000008</c:v>
                </c:pt>
                <c:pt idx="21">
                  <c:v>-0.126</c:v>
                </c:pt>
                <c:pt idx="22">
                  <c:v>-0.13200000000000001</c:v>
                </c:pt>
                <c:pt idx="23">
                  <c:v>-0.13800000000000001</c:v>
                </c:pt>
                <c:pt idx="24">
                  <c:v>-0.14400000000000002</c:v>
                </c:pt>
                <c:pt idx="25">
                  <c:v>-0.15000000000000002</c:v>
                </c:pt>
                <c:pt idx="26">
                  <c:v>-0.15600000000000003</c:v>
                </c:pt>
                <c:pt idx="27">
                  <c:v>-0.16200000000000003</c:v>
                </c:pt>
                <c:pt idx="28">
                  <c:v>-0.16800000000000004</c:v>
                </c:pt>
                <c:pt idx="29">
                  <c:v>-0.17399999999999996</c:v>
                </c:pt>
                <c:pt idx="30">
                  <c:v>-0.17999999999999997</c:v>
                </c:pt>
                <c:pt idx="31">
                  <c:v>-0.18600000000000003</c:v>
                </c:pt>
                <c:pt idx="32">
                  <c:v>-0.19200000000000003</c:v>
                </c:pt>
                <c:pt idx="33">
                  <c:v>-0.19800000000000004</c:v>
                </c:pt>
                <c:pt idx="34">
                  <c:v>-0.20400000000000004</c:v>
                </c:pt>
                <c:pt idx="35">
                  <c:v>-0.21000000000000002</c:v>
                </c:pt>
                <c:pt idx="36">
                  <c:v>-0.21600000000000003</c:v>
                </c:pt>
                <c:pt idx="37">
                  <c:v>-0.22200000000000003</c:v>
                </c:pt>
                <c:pt idx="38">
                  <c:v>-0.22800000000000004</c:v>
                </c:pt>
                <c:pt idx="39">
                  <c:v>-0.23400000000000004</c:v>
                </c:pt>
                <c:pt idx="40">
                  <c:v>-0.24000000000000005</c:v>
                </c:pt>
                <c:pt idx="41">
                  <c:v>-0.24600000000000002</c:v>
                </c:pt>
                <c:pt idx="42">
                  <c:v>-0.252</c:v>
                </c:pt>
                <c:pt idx="43">
                  <c:v>-0.25800000000000001</c:v>
                </c:pt>
                <c:pt idx="44">
                  <c:v>-0.26400000000000001</c:v>
                </c:pt>
                <c:pt idx="45">
                  <c:v>-0.27</c:v>
                </c:pt>
                <c:pt idx="46">
                  <c:v>-0.27600000000000008</c:v>
                </c:pt>
                <c:pt idx="47">
                  <c:v>-0.28200000000000003</c:v>
                </c:pt>
                <c:pt idx="48">
                  <c:v>-0.28800000000000003</c:v>
                </c:pt>
                <c:pt idx="49">
                  <c:v>-0.29400000000000004</c:v>
                </c:pt>
                <c:pt idx="50">
                  <c:v>-0.30000000000000004</c:v>
                </c:pt>
                <c:pt idx="51">
                  <c:v>-0.28000000000000003</c:v>
                </c:pt>
                <c:pt idx="52">
                  <c:v>-0.26</c:v>
                </c:pt>
                <c:pt idx="53">
                  <c:v>-0.24</c:v>
                </c:pt>
                <c:pt idx="54">
                  <c:v>-0.21999999999999997</c:v>
                </c:pt>
                <c:pt idx="55">
                  <c:v>-0.19999999999999996</c:v>
                </c:pt>
                <c:pt idx="56">
                  <c:v>-0.17999999999999994</c:v>
                </c:pt>
                <c:pt idx="57">
                  <c:v>-0.16000000000000014</c:v>
                </c:pt>
                <c:pt idx="58">
                  <c:v>-0.14000000000000012</c:v>
                </c:pt>
                <c:pt idx="59">
                  <c:v>-0.12000000000000011</c:v>
                </c:pt>
                <c:pt idx="60">
                  <c:v>-0.10000000000000009</c:v>
                </c:pt>
                <c:pt idx="61">
                  <c:v>-8.0000000000000071E-2</c:v>
                </c:pt>
                <c:pt idx="62">
                  <c:v>-6.0000000000000053E-2</c:v>
                </c:pt>
                <c:pt idx="63">
                  <c:v>-4.0000000000000036E-2</c:v>
                </c:pt>
                <c:pt idx="64">
                  <c:v>-2.0000000000000018E-2</c:v>
                </c:pt>
                <c:pt idx="65">
                  <c:v>0</c:v>
                </c:pt>
                <c:pt idx="66">
                  <c:v>2.0000000000000018E-2</c:v>
                </c:pt>
                <c:pt idx="67">
                  <c:v>4.0000000000000036E-2</c:v>
                </c:pt>
                <c:pt idx="68">
                  <c:v>6.0000000000000053E-2</c:v>
                </c:pt>
                <c:pt idx="69">
                  <c:v>7.9999999999999849E-2</c:v>
                </c:pt>
                <c:pt idx="70">
                  <c:v>9.9999999999999867E-2</c:v>
                </c:pt>
                <c:pt idx="71">
                  <c:v>0.11999999999999988</c:v>
                </c:pt>
                <c:pt idx="72">
                  <c:v>0.1399999999999999</c:v>
                </c:pt>
                <c:pt idx="73">
                  <c:v>0.15999999999999992</c:v>
                </c:pt>
                <c:pt idx="74">
                  <c:v>0.17999999999999994</c:v>
                </c:pt>
                <c:pt idx="75">
                  <c:v>0.19999999999999996</c:v>
                </c:pt>
                <c:pt idx="76">
                  <c:v>0.21999999999999997</c:v>
                </c:pt>
                <c:pt idx="77">
                  <c:v>0.24</c:v>
                </c:pt>
                <c:pt idx="78">
                  <c:v>0.26</c:v>
                </c:pt>
                <c:pt idx="79">
                  <c:v>0.28000000000000003</c:v>
                </c:pt>
                <c:pt idx="80">
                  <c:v>0.30000000000000004</c:v>
                </c:pt>
                <c:pt idx="81">
                  <c:v>0.29400000000000004</c:v>
                </c:pt>
                <c:pt idx="82">
                  <c:v>0.28800000000000009</c:v>
                </c:pt>
                <c:pt idx="83">
                  <c:v>0.28200000000000008</c:v>
                </c:pt>
                <c:pt idx="84">
                  <c:v>0.27600000000000008</c:v>
                </c:pt>
                <c:pt idx="85">
                  <c:v>0.27000000000000007</c:v>
                </c:pt>
                <c:pt idx="86">
                  <c:v>0.26400000000000007</c:v>
                </c:pt>
                <c:pt idx="87">
                  <c:v>0.25800000000000006</c:v>
                </c:pt>
                <c:pt idx="88">
                  <c:v>0.25200000000000006</c:v>
                </c:pt>
                <c:pt idx="89">
                  <c:v>0.24600000000000005</c:v>
                </c:pt>
                <c:pt idx="90">
                  <c:v>0.24000000000000005</c:v>
                </c:pt>
                <c:pt idx="91">
                  <c:v>0.23400000000000004</c:v>
                </c:pt>
                <c:pt idx="92">
                  <c:v>0.22800000000000004</c:v>
                </c:pt>
                <c:pt idx="93">
                  <c:v>0.22200000000000003</c:v>
                </c:pt>
                <c:pt idx="94">
                  <c:v>0.21600000000000008</c:v>
                </c:pt>
                <c:pt idx="95">
                  <c:v>0.21000000000000008</c:v>
                </c:pt>
                <c:pt idx="96">
                  <c:v>0.20400000000000007</c:v>
                </c:pt>
                <c:pt idx="97">
                  <c:v>0.19800000000000006</c:v>
                </c:pt>
                <c:pt idx="98">
                  <c:v>0.19200000000000006</c:v>
                </c:pt>
                <c:pt idx="99">
                  <c:v>0.18600000000000005</c:v>
                </c:pt>
                <c:pt idx="100">
                  <c:v>0.18000000000000005</c:v>
                </c:pt>
              </c:numCache>
            </c:numRef>
          </c:val>
          <c:smooth val="0"/>
          <c:extLst>
            <c:ext xmlns:c16="http://schemas.microsoft.com/office/drawing/2014/chart" uri="{C3380CC4-5D6E-409C-BE32-E72D297353CC}">
              <c16:uniqueId val="{00000001-49DC-423A-9CEB-6ACA26C0704A}"/>
            </c:ext>
          </c:extLst>
        </c:ser>
        <c:dLbls>
          <c:showLegendKey val="0"/>
          <c:showVal val="0"/>
          <c:showCatName val="0"/>
          <c:showSerName val="0"/>
          <c:showPercent val="0"/>
          <c:showBubbleSize val="0"/>
        </c:dLbls>
        <c:smooth val="0"/>
        <c:axId val="2122256687"/>
        <c:axId val="2122256271"/>
      </c:lineChart>
      <c:catAx>
        <c:axId val="2122256687"/>
        <c:scaling>
          <c:orientation val="maxMin"/>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a-IR"/>
          </a:p>
        </c:txPr>
        <c:crossAx val="2122256271"/>
        <c:crosses val="autoZero"/>
        <c:auto val="1"/>
        <c:lblAlgn val="ctr"/>
        <c:lblOffset val="100"/>
        <c:noMultiLvlLbl val="0"/>
      </c:catAx>
      <c:valAx>
        <c:axId val="2122256271"/>
        <c:scaling>
          <c:orientation val="minMax"/>
        </c:scaling>
        <c:delete val="0"/>
        <c:axPos val="r"/>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a-IR"/>
          </a:p>
        </c:txPr>
        <c:crossAx val="2122256687"/>
        <c:crosses val="autoZero"/>
        <c:crossBetween val="between"/>
      </c:valAx>
      <c:spPr>
        <a:noFill/>
        <a:ln>
          <a:noFill/>
        </a:ln>
        <a:effectLst/>
      </c:spPr>
    </c:plotArea>
    <c:legend>
      <c:legendPos val="l"/>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a-I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fa-I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Test!$AO$13</c:f>
              <c:strCache>
                <c:ptCount val="1"/>
                <c:pt idx="0">
                  <c:v>C:50-F:80</c:v>
                </c:pt>
              </c:strCache>
            </c:strRef>
          </c:tx>
          <c:spPr>
            <a:ln w="28575" cap="rnd">
              <a:solidFill>
                <a:schemeClr val="accent2"/>
              </a:solidFill>
              <a:round/>
            </a:ln>
            <a:effectLst/>
          </c:spPr>
          <c:marker>
            <c:symbol val="none"/>
          </c:marker>
          <c:val>
            <c:numRef>
              <c:f>Test!$AO$14:$AO$114</c:f>
              <c:numCache>
                <c:formatCode>0%</c:formatCode>
                <c:ptCount val="101"/>
                <c:pt idx="0">
                  <c:v>0</c:v>
                </c:pt>
                <c:pt idx="1">
                  <c:v>-6.0000000000000053E-3</c:v>
                </c:pt>
                <c:pt idx="2">
                  <c:v>-1.2000000000000011E-2</c:v>
                </c:pt>
                <c:pt idx="3">
                  <c:v>-1.8000000000000016E-2</c:v>
                </c:pt>
                <c:pt idx="4">
                  <c:v>-2.399999999999991E-2</c:v>
                </c:pt>
                <c:pt idx="5">
                  <c:v>-2.9999999999999916E-2</c:v>
                </c:pt>
                <c:pt idx="6">
                  <c:v>-3.5999999999999921E-2</c:v>
                </c:pt>
                <c:pt idx="7">
                  <c:v>-4.1999999999999982E-2</c:v>
                </c:pt>
                <c:pt idx="8">
                  <c:v>-4.8000000000000098E-2</c:v>
                </c:pt>
                <c:pt idx="9">
                  <c:v>-5.3999999999999992E-2</c:v>
                </c:pt>
                <c:pt idx="10">
                  <c:v>-0.06</c:v>
                </c:pt>
                <c:pt idx="11">
                  <c:v>-6.6000000000000003E-2</c:v>
                </c:pt>
                <c:pt idx="12">
                  <c:v>-7.2000000000000008E-2</c:v>
                </c:pt>
                <c:pt idx="13">
                  <c:v>-7.8000000000000014E-2</c:v>
                </c:pt>
                <c:pt idx="14">
                  <c:v>-8.4000000000000019E-2</c:v>
                </c:pt>
                <c:pt idx="15">
                  <c:v>-9.0000000000000024E-2</c:v>
                </c:pt>
                <c:pt idx="16">
                  <c:v>-9.600000000000003E-2</c:v>
                </c:pt>
                <c:pt idx="17">
                  <c:v>-0.10200000000000004</c:v>
                </c:pt>
                <c:pt idx="18">
                  <c:v>-0.10800000000000007</c:v>
                </c:pt>
                <c:pt idx="19">
                  <c:v>-0.11400000000000007</c:v>
                </c:pt>
                <c:pt idx="20">
                  <c:v>-0.12000000000000008</c:v>
                </c:pt>
                <c:pt idx="21">
                  <c:v>-0.126</c:v>
                </c:pt>
                <c:pt idx="22">
                  <c:v>-0.13200000000000001</c:v>
                </c:pt>
                <c:pt idx="23">
                  <c:v>-0.13800000000000001</c:v>
                </c:pt>
                <c:pt idx="24">
                  <c:v>-0.14400000000000002</c:v>
                </c:pt>
                <c:pt idx="25">
                  <c:v>-0.15000000000000002</c:v>
                </c:pt>
                <c:pt idx="26">
                  <c:v>-0.15600000000000003</c:v>
                </c:pt>
                <c:pt idx="27">
                  <c:v>-0.16200000000000003</c:v>
                </c:pt>
                <c:pt idx="28">
                  <c:v>-0.16800000000000004</c:v>
                </c:pt>
                <c:pt idx="29">
                  <c:v>-0.17399999999999996</c:v>
                </c:pt>
                <c:pt idx="30">
                  <c:v>-0.17999999999999997</c:v>
                </c:pt>
                <c:pt idx="31">
                  <c:v>-0.18600000000000003</c:v>
                </c:pt>
                <c:pt idx="32">
                  <c:v>-0.19200000000000003</c:v>
                </c:pt>
                <c:pt idx="33">
                  <c:v>-0.19800000000000004</c:v>
                </c:pt>
                <c:pt idx="34">
                  <c:v>-0.20400000000000004</c:v>
                </c:pt>
                <c:pt idx="35">
                  <c:v>-0.21000000000000002</c:v>
                </c:pt>
                <c:pt idx="36">
                  <c:v>-0.21600000000000003</c:v>
                </c:pt>
                <c:pt idx="37">
                  <c:v>-0.22200000000000003</c:v>
                </c:pt>
                <c:pt idx="38">
                  <c:v>-0.22800000000000004</c:v>
                </c:pt>
                <c:pt idx="39">
                  <c:v>-0.23400000000000004</c:v>
                </c:pt>
                <c:pt idx="40">
                  <c:v>-0.24000000000000005</c:v>
                </c:pt>
                <c:pt idx="41">
                  <c:v>-0.24600000000000002</c:v>
                </c:pt>
                <c:pt idx="42">
                  <c:v>-0.252</c:v>
                </c:pt>
                <c:pt idx="43">
                  <c:v>-0.25800000000000001</c:v>
                </c:pt>
                <c:pt idx="44">
                  <c:v>-0.26400000000000001</c:v>
                </c:pt>
                <c:pt idx="45">
                  <c:v>-0.27</c:v>
                </c:pt>
                <c:pt idx="46">
                  <c:v>-0.27600000000000008</c:v>
                </c:pt>
                <c:pt idx="47">
                  <c:v>-0.28200000000000003</c:v>
                </c:pt>
                <c:pt idx="48">
                  <c:v>-0.28800000000000003</c:v>
                </c:pt>
                <c:pt idx="49">
                  <c:v>-0.29400000000000004</c:v>
                </c:pt>
                <c:pt idx="50">
                  <c:v>-0.30000000000000004</c:v>
                </c:pt>
                <c:pt idx="51">
                  <c:v>-0.28000000000000003</c:v>
                </c:pt>
                <c:pt idx="52">
                  <c:v>-0.26</c:v>
                </c:pt>
                <c:pt idx="53">
                  <c:v>-0.24</c:v>
                </c:pt>
                <c:pt idx="54">
                  <c:v>-0.21999999999999997</c:v>
                </c:pt>
                <c:pt idx="55">
                  <c:v>-0.19999999999999996</c:v>
                </c:pt>
                <c:pt idx="56">
                  <c:v>-0.17999999999999994</c:v>
                </c:pt>
                <c:pt idx="57">
                  <c:v>-0.16000000000000014</c:v>
                </c:pt>
                <c:pt idx="58">
                  <c:v>-0.14000000000000012</c:v>
                </c:pt>
                <c:pt idx="59">
                  <c:v>-0.12000000000000011</c:v>
                </c:pt>
                <c:pt idx="60">
                  <c:v>-0.10000000000000009</c:v>
                </c:pt>
                <c:pt idx="61">
                  <c:v>-8.0000000000000071E-2</c:v>
                </c:pt>
                <c:pt idx="62">
                  <c:v>-6.0000000000000053E-2</c:v>
                </c:pt>
                <c:pt idx="63">
                  <c:v>-4.0000000000000036E-2</c:v>
                </c:pt>
                <c:pt idx="64">
                  <c:v>-2.0000000000000018E-2</c:v>
                </c:pt>
                <c:pt idx="65">
                  <c:v>0</c:v>
                </c:pt>
                <c:pt idx="66">
                  <c:v>2.0000000000000018E-2</c:v>
                </c:pt>
                <c:pt idx="67">
                  <c:v>4.0000000000000036E-2</c:v>
                </c:pt>
                <c:pt idx="68">
                  <c:v>6.0000000000000053E-2</c:v>
                </c:pt>
                <c:pt idx="69">
                  <c:v>7.9999999999999849E-2</c:v>
                </c:pt>
                <c:pt idx="70">
                  <c:v>9.9999999999999867E-2</c:v>
                </c:pt>
                <c:pt idx="71">
                  <c:v>0.11999999999999988</c:v>
                </c:pt>
                <c:pt idx="72">
                  <c:v>0.1399999999999999</c:v>
                </c:pt>
                <c:pt idx="73">
                  <c:v>0.15999999999999992</c:v>
                </c:pt>
                <c:pt idx="74">
                  <c:v>0.17999999999999994</c:v>
                </c:pt>
                <c:pt idx="75">
                  <c:v>0.19999999999999996</c:v>
                </c:pt>
                <c:pt idx="76">
                  <c:v>0.21999999999999997</c:v>
                </c:pt>
                <c:pt idx="77">
                  <c:v>0.24</c:v>
                </c:pt>
                <c:pt idx="78">
                  <c:v>0.26</c:v>
                </c:pt>
                <c:pt idx="79">
                  <c:v>0.28000000000000003</c:v>
                </c:pt>
                <c:pt idx="80">
                  <c:v>0.30000000000000004</c:v>
                </c:pt>
                <c:pt idx="81">
                  <c:v>0.29400000000000004</c:v>
                </c:pt>
                <c:pt idx="82">
                  <c:v>0.28800000000000009</c:v>
                </c:pt>
                <c:pt idx="83">
                  <c:v>0.28200000000000008</c:v>
                </c:pt>
                <c:pt idx="84">
                  <c:v>0.27600000000000008</c:v>
                </c:pt>
                <c:pt idx="85">
                  <c:v>0.27000000000000007</c:v>
                </c:pt>
                <c:pt idx="86">
                  <c:v>0.26400000000000007</c:v>
                </c:pt>
                <c:pt idx="87">
                  <c:v>0.25800000000000006</c:v>
                </c:pt>
                <c:pt idx="88">
                  <c:v>0.25200000000000006</c:v>
                </c:pt>
                <c:pt idx="89">
                  <c:v>0.24600000000000005</c:v>
                </c:pt>
                <c:pt idx="90">
                  <c:v>0.24000000000000005</c:v>
                </c:pt>
                <c:pt idx="91">
                  <c:v>0.23400000000000004</c:v>
                </c:pt>
                <c:pt idx="92">
                  <c:v>0.22800000000000004</c:v>
                </c:pt>
                <c:pt idx="93">
                  <c:v>0.22200000000000003</c:v>
                </c:pt>
                <c:pt idx="94">
                  <c:v>0.21600000000000008</c:v>
                </c:pt>
                <c:pt idx="95">
                  <c:v>0.21000000000000008</c:v>
                </c:pt>
                <c:pt idx="96">
                  <c:v>0.20400000000000007</c:v>
                </c:pt>
                <c:pt idx="97">
                  <c:v>0.19800000000000006</c:v>
                </c:pt>
                <c:pt idx="98">
                  <c:v>0.19200000000000006</c:v>
                </c:pt>
                <c:pt idx="99">
                  <c:v>0.18600000000000005</c:v>
                </c:pt>
                <c:pt idx="100">
                  <c:v>0.18000000000000005</c:v>
                </c:pt>
              </c:numCache>
            </c:numRef>
          </c:val>
          <c:smooth val="0"/>
          <c:extLst>
            <c:ext xmlns:c16="http://schemas.microsoft.com/office/drawing/2014/chart" uri="{C3380CC4-5D6E-409C-BE32-E72D297353CC}">
              <c16:uniqueId val="{00000000-D0AF-409E-89C4-9E5F9CBC9AD1}"/>
            </c:ext>
          </c:extLst>
        </c:ser>
        <c:ser>
          <c:idx val="1"/>
          <c:order val="1"/>
          <c:tx>
            <c:strRef>
              <c:f>Test!$AU$13</c:f>
              <c:strCache>
                <c:ptCount val="1"/>
                <c:pt idx="0">
                  <c:v>C:70-F:80</c:v>
                </c:pt>
              </c:strCache>
            </c:strRef>
          </c:tx>
          <c:spPr>
            <a:ln w="28575" cap="rnd">
              <a:solidFill>
                <a:srgbClr val="C00000"/>
              </a:solidFill>
              <a:round/>
            </a:ln>
            <a:effectLst/>
          </c:spPr>
          <c:marker>
            <c:symbol val="none"/>
          </c:marker>
          <c:val>
            <c:numRef>
              <c:f>Test!$AU$14:$AU$114</c:f>
              <c:numCache>
                <c:formatCode>0%</c:formatCode>
                <c:ptCount val="101"/>
                <c:pt idx="0">
                  <c:v>0</c:v>
                </c:pt>
                <c:pt idx="1">
                  <c:v>-1.4285714285714179E-3</c:v>
                </c:pt>
                <c:pt idx="2">
                  <c:v>-2.8571428571428498E-3</c:v>
                </c:pt>
                <c:pt idx="3">
                  <c:v>-4.2857142857143093E-3</c:v>
                </c:pt>
                <c:pt idx="4">
                  <c:v>-5.7142857142857273E-3</c:v>
                </c:pt>
                <c:pt idx="5">
                  <c:v>-7.1428571428571591E-3</c:v>
                </c:pt>
                <c:pt idx="6">
                  <c:v>-8.5714285714285909E-3</c:v>
                </c:pt>
                <c:pt idx="7">
                  <c:v>-1.0000000000000023E-2</c:v>
                </c:pt>
                <c:pt idx="8">
                  <c:v>-1.1428571428571427E-2</c:v>
                </c:pt>
                <c:pt idx="9">
                  <c:v>-1.2857142857142859E-2</c:v>
                </c:pt>
                <c:pt idx="10">
                  <c:v>-1.428571428571429E-2</c:v>
                </c:pt>
                <c:pt idx="11">
                  <c:v>-1.5714285714285722E-2</c:v>
                </c:pt>
                <c:pt idx="12">
                  <c:v>-1.7142857142857168E-2</c:v>
                </c:pt>
                <c:pt idx="13">
                  <c:v>-1.8571428571428586E-2</c:v>
                </c:pt>
                <c:pt idx="14">
                  <c:v>-2.0000000000000018E-2</c:v>
                </c:pt>
                <c:pt idx="15">
                  <c:v>-2.142857142857145E-2</c:v>
                </c:pt>
                <c:pt idx="16">
                  <c:v>-2.2857142857142881E-2</c:v>
                </c:pt>
                <c:pt idx="17">
                  <c:v>-2.4285714285714313E-2</c:v>
                </c:pt>
                <c:pt idx="18">
                  <c:v>-2.5714285714285731E-2</c:v>
                </c:pt>
                <c:pt idx="19">
                  <c:v>-2.7142857142857163E-2</c:v>
                </c:pt>
                <c:pt idx="20">
                  <c:v>-2.8571428571428664E-2</c:v>
                </c:pt>
                <c:pt idx="21">
                  <c:v>-3.0000000000000027E-2</c:v>
                </c:pt>
                <c:pt idx="22">
                  <c:v>-3.1428571428571458E-2</c:v>
                </c:pt>
                <c:pt idx="23">
                  <c:v>-3.2857142857142876E-2</c:v>
                </c:pt>
                <c:pt idx="24">
                  <c:v>-3.4285714285714322E-2</c:v>
                </c:pt>
                <c:pt idx="25">
                  <c:v>-3.5714285714285754E-2</c:v>
                </c:pt>
                <c:pt idx="26">
                  <c:v>-3.7142857142857186E-2</c:v>
                </c:pt>
                <c:pt idx="27">
                  <c:v>-3.8571428571428611E-2</c:v>
                </c:pt>
                <c:pt idx="28">
                  <c:v>-4.0000000000000042E-2</c:v>
                </c:pt>
                <c:pt idx="29">
                  <c:v>-4.1428571428571405E-2</c:v>
                </c:pt>
                <c:pt idx="30">
                  <c:v>-4.2857142857142837E-2</c:v>
                </c:pt>
                <c:pt idx="31">
                  <c:v>-4.4285714285714331E-2</c:v>
                </c:pt>
                <c:pt idx="32">
                  <c:v>-4.5714285714285763E-2</c:v>
                </c:pt>
                <c:pt idx="33">
                  <c:v>-4.7142857142857195E-2</c:v>
                </c:pt>
                <c:pt idx="34">
                  <c:v>-4.857142857142862E-2</c:v>
                </c:pt>
                <c:pt idx="35">
                  <c:v>-5.0000000000000044E-2</c:v>
                </c:pt>
                <c:pt idx="36">
                  <c:v>-5.1428571428571469E-2</c:v>
                </c:pt>
                <c:pt idx="37">
                  <c:v>-5.2857142857142908E-2</c:v>
                </c:pt>
                <c:pt idx="38">
                  <c:v>-5.428571428571434E-2</c:v>
                </c:pt>
                <c:pt idx="39">
                  <c:v>-5.5714285714285772E-2</c:v>
                </c:pt>
                <c:pt idx="40">
                  <c:v>-5.7142857142857204E-2</c:v>
                </c:pt>
                <c:pt idx="41">
                  <c:v>-5.8571428571428628E-2</c:v>
                </c:pt>
                <c:pt idx="42">
                  <c:v>-6.0000000000000053E-2</c:v>
                </c:pt>
                <c:pt idx="43">
                  <c:v>-6.1428571428571485E-2</c:v>
                </c:pt>
                <c:pt idx="44">
                  <c:v>-6.2857142857142917E-2</c:v>
                </c:pt>
                <c:pt idx="45">
                  <c:v>-6.4285714285714349E-2</c:v>
                </c:pt>
                <c:pt idx="46">
                  <c:v>-6.5714285714285781E-2</c:v>
                </c:pt>
                <c:pt idx="47">
                  <c:v>-6.7142857142857199E-2</c:v>
                </c:pt>
                <c:pt idx="48">
                  <c:v>-6.8571428571428644E-2</c:v>
                </c:pt>
                <c:pt idx="49">
                  <c:v>-7.0000000000000062E-2</c:v>
                </c:pt>
                <c:pt idx="50">
                  <c:v>-7.1428571428571494E-2</c:v>
                </c:pt>
                <c:pt idx="51">
                  <c:v>-7.2857142857142926E-2</c:v>
                </c:pt>
                <c:pt idx="52">
                  <c:v>-7.4285714285714358E-2</c:v>
                </c:pt>
                <c:pt idx="53">
                  <c:v>-7.5714285714285789E-2</c:v>
                </c:pt>
                <c:pt idx="54">
                  <c:v>-7.7142857142857221E-2</c:v>
                </c:pt>
                <c:pt idx="55">
                  <c:v>-7.8571428571428653E-2</c:v>
                </c:pt>
                <c:pt idx="56">
                  <c:v>-8.0000000000000085E-2</c:v>
                </c:pt>
                <c:pt idx="57">
                  <c:v>-8.1428571428571503E-2</c:v>
                </c:pt>
                <c:pt idx="58">
                  <c:v>-8.2857142857142935E-2</c:v>
                </c:pt>
                <c:pt idx="59">
                  <c:v>-8.4285714285714367E-2</c:v>
                </c:pt>
                <c:pt idx="60">
                  <c:v>-8.5714285714285798E-2</c:v>
                </c:pt>
                <c:pt idx="61">
                  <c:v>-8.714285714285723E-2</c:v>
                </c:pt>
                <c:pt idx="62">
                  <c:v>-8.8571428571428662E-2</c:v>
                </c:pt>
                <c:pt idx="63">
                  <c:v>-9.000000000000008E-2</c:v>
                </c:pt>
                <c:pt idx="64">
                  <c:v>-9.1428571428571526E-2</c:v>
                </c:pt>
                <c:pt idx="65">
                  <c:v>-9.2857142857142944E-2</c:v>
                </c:pt>
                <c:pt idx="66">
                  <c:v>-9.4285714285714375E-2</c:v>
                </c:pt>
                <c:pt idx="67">
                  <c:v>-9.5714285714285807E-2</c:v>
                </c:pt>
                <c:pt idx="68">
                  <c:v>-9.7142857142857239E-2</c:v>
                </c:pt>
                <c:pt idx="69">
                  <c:v>-9.8571428571428657E-2</c:v>
                </c:pt>
                <c:pt idx="70">
                  <c:v>-0.10000000000000009</c:v>
                </c:pt>
                <c:pt idx="71">
                  <c:v>-8.0000000000000071E-2</c:v>
                </c:pt>
                <c:pt idx="72">
                  <c:v>-6.0000000000000053E-2</c:v>
                </c:pt>
                <c:pt idx="73">
                  <c:v>-4.0000000000000036E-2</c:v>
                </c:pt>
                <c:pt idx="74">
                  <c:v>-2.0000000000000018E-2</c:v>
                </c:pt>
                <c:pt idx="75">
                  <c:v>0</c:v>
                </c:pt>
                <c:pt idx="76">
                  <c:v>2.0000000000000018E-2</c:v>
                </c:pt>
                <c:pt idx="77">
                  <c:v>4.0000000000000036E-2</c:v>
                </c:pt>
                <c:pt idx="78">
                  <c:v>6.0000000000000053E-2</c:v>
                </c:pt>
                <c:pt idx="79">
                  <c:v>8.0000000000000071E-2</c:v>
                </c:pt>
                <c:pt idx="80">
                  <c:v>0.10000000000000009</c:v>
                </c:pt>
                <c:pt idx="81">
                  <c:v>9.8571428571428657E-2</c:v>
                </c:pt>
                <c:pt idx="82">
                  <c:v>9.7142857142857239E-2</c:v>
                </c:pt>
                <c:pt idx="83">
                  <c:v>9.5714285714285807E-2</c:v>
                </c:pt>
                <c:pt idx="84">
                  <c:v>9.4285714285714375E-2</c:v>
                </c:pt>
                <c:pt idx="85">
                  <c:v>9.2857142857142944E-2</c:v>
                </c:pt>
                <c:pt idx="86">
                  <c:v>9.1428571428571526E-2</c:v>
                </c:pt>
                <c:pt idx="87">
                  <c:v>9.000000000000008E-2</c:v>
                </c:pt>
                <c:pt idx="88">
                  <c:v>8.8571428571428662E-2</c:v>
                </c:pt>
                <c:pt idx="89">
                  <c:v>8.714285714285723E-2</c:v>
                </c:pt>
                <c:pt idx="90">
                  <c:v>8.5714285714285798E-2</c:v>
                </c:pt>
                <c:pt idx="91">
                  <c:v>8.4285714285714367E-2</c:v>
                </c:pt>
                <c:pt idx="92">
                  <c:v>8.2857142857142935E-2</c:v>
                </c:pt>
                <c:pt idx="93">
                  <c:v>8.1428571428571503E-2</c:v>
                </c:pt>
                <c:pt idx="94">
                  <c:v>8.0000000000000085E-2</c:v>
                </c:pt>
                <c:pt idx="95">
                  <c:v>7.8571428571428653E-2</c:v>
                </c:pt>
                <c:pt idx="96">
                  <c:v>7.7142857142857221E-2</c:v>
                </c:pt>
                <c:pt idx="97">
                  <c:v>7.5714285714285789E-2</c:v>
                </c:pt>
                <c:pt idx="98">
                  <c:v>7.4285714285714358E-2</c:v>
                </c:pt>
                <c:pt idx="99">
                  <c:v>7.2857142857142926E-2</c:v>
                </c:pt>
                <c:pt idx="100">
                  <c:v>7.1428571428571494E-2</c:v>
                </c:pt>
              </c:numCache>
            </c:numRef>
          </c:val>
          <c:smooth val="0"/>
          <c:extLst>
            <c:ext xmlns:c16="http://schemas.microsoft.com/office/drawing/2014/chart" uri="{C3380CC4-5D6E-409C-BE32-E72D297353CC}">
              <c16:uniqueId val="{00000002-D0AF-409E-89C4-9E5F9CBC9AD1}"/>
            </c:ext>
          </c:extLst>
        </c:ser>
        <c:ser>
          <c:idx val="2"/>
          <c:order val="2"/>
          <c:tx>
            <c:strRef>
              <c:f>Test!$BA$13</c:f>
              <c:strCache>
                <c:ptCount val="1"/>
                <c:pt idx="0">
                  <c:v>C:80-F:80</c:v>
                </c:pt>
              </c:strCache>
            </c:strRef>
          </c:tx>
          <c:spPr>
            <a:ln w="28575" cap="rnd">
              <a:solidFill>
                <a:schemeClr val="accent6">
                  <a:lumMod val="75000"/>
                </a:schemeClr>
              </a:solidFill>
              <a:round/>
            </a:ln>
            <a:effectLst/>
          </c:spPr>
          <c:marker>
            <c:symbol val="none"/>
          </c:marker>
          <c:val>
            <c:numRef>
              <c:f>Test!$BA$14:$BA$114</c:f>
              <c:numCache>
                <c:formatCode>0%</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smooth val="0"/>
          <c:extLst>
            <c:ext xmlns:c16="http://schemas.microsoft.com/office/drawing/2014/chart" uri="{C3380CC4-5D6E-409C-BE32-E72D297353CC}">
              <c16:uniqueId val="{00000003-D0AF-409E-89C4-9E5F9CBC9AD1}"/>
            </c:ext>
          </c:extLst>
        </c:ser>
        <c:dLbls>
          <c:showLegendKey val="0"/>
          <c:showVal val="0"/>
          <c:showCatName val="0"/>
          <c:showSerName val="0"/>
          <c:showPercent val="0"/>
          <c:showBubbleSize val="0"/>
        </c:dLbls>
        <c:smooth val="0"/>
        <c:axId val="2121932831"/>
        <c:axId val="2121929919"/>
      </c:lineChart>
      <c:catAx>
        <c:axId val="2121932831"/>
        <c:scaling>
          <c:orientation val="maxMin"/>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a-IR"/>
          </a:p>
        </c:txPr>
        <c:crossAx val="2121929919"/>
        <c:crosses val="autoZero"/>
        <c:auto val="1"/>
        <c:lblAlgn val="ctr"/>
        <c:lblOffset val="100"/>
        <c:noMultiLvlLbl val="0"/>
      </c:catAx>
      <c:valAx>
        <c:axId val="2121929919"/>
        <c:scaling>
          <c:orientation val="minMax"/>
        </c:scaling>
        <c:delete val="0"/>
        <c:axPos val="r"/>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a-IR"/>
          </a:p>
        </c:txPr>
        <c:crossAx val="2121932831"/>
        <c:crosses val="autoZero"/>
        <c:crossBetween val="between"/>
      </c:valAx>
      <c:spPr>
        <a:noFill/>
        <a:ln>
          <a:noFill/>
        </a:ln>
        <a:effectLst/>
      </c:spPr>
    </c:plotArea>
    <c:legend>
      <c:legendPos val="l"/>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a-I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fa-I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image" Target="../media/image3.png"/><Relationship Id="rId7" Type="http://schemas.openxmlformats.org/officeDocument/2006/relationships/image" Target="../media/image5.png"/><Relationship Id="rId2" Type="http://schemas.openxmlformats.org/officeDocument/2006/relationships/image" Target="../media/image2.svg"/><Relationship Id="rId1" Type="http://schemas.openxmlformats.org/officeDocument/2006/relationships/image" Target="../media/image1.png"/><Relationship Id="rId6" Type="http://schemas.microsoft.com/office/2007/relationships/hdphoto" Target="../media/hdphoto2.wdp"/><Relationship Id="rId5" Type="http://schemas.openxmlformats.org/officeDocument/2006/relationships/image" Target="../media/image4.png"/><Relationship Id="rId4" Type="http://schemas.microsoft.com/office/2007/relationships/hdphoto" Target="../media/hdphoto1.wdp"/></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1</xdr:col>
      <xdr:colOff>381000</xdr:colOff>
      <xdr:row>5</xdr:row>
      <xdr:rowOff>133350</xdr:rowOff>
    </xdr:from>
    <xdr:to>
      <xdr:col>2</xdr:col>
      <xdr:colOff>1647825</xdr:colOff>
      <xdr:row>16</xdr:row>
      <xdr:rowOff>19050</xdr:rowOff>
    </xdr:to>
    <xdr:pic>
      <xdr:nvPicPr>
        <xdr:cNvPr id="2" name="Graphic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1234318400" y="1038225"/>
          <a:ext cx="1952625" cy="1952625"/>
        </a:xfrm>
        <a:prstGeom prst="rect">
          <a:avLst/>
        </a:prstGeom>
      </xdr:spPr>
    </xdr:pic>
    <xdr:clientData/>
  </xdr:twoCellAnchor>
  <xdr:twoCellAnchor>
    <xdr:from>
      <xdr:col>10</xdr:col>
      <xdr:colOff>666517</xdr:colOff>
      <xdr:row>14</xdr:row>
      <xdr:rowOff>89008</xdr:rowOff>
    </xdr:from>
    <xdr:to>
      <xdr:col>11</xdr:col>
      <xdr:colOff>437917</xdr:colOff>
      <xdr:row>18</xdr:row>
      <xdr:rowOff>178542</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11255287714" y="2714595"/>
          <a:ext cx="458856" cy="818404"/>
          <a:chOff x="0" y="0"/>
          <a:chExt cx="871220" cy="1552491"/>
        </a:xfrm>
      </xdr:grpSpPr>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3">
            <a:biLevel thresh="75000"/>
            <a:extLst>
              <a:ext uri="{BEBA8EAE-BF5A-486C-A8C5-ECC9F3942E4B}">
                <a14:imgProps xmlns:a14="http://schemas.microsoft.com/office/drawing/2010/main">
                  <a14:imgLayer r:embed="rId4">
                    <a14:imgEffect>
                      <a14:brightnessContrast bright="-40000" contrast="-40000"/>
                    </a14:imgEffect>
                  </a14:imgLayer>
                </a14:imgProps>
              </a:ext>
              <a:ext uri="{28A0092B-C50C-407E-A947-70E740481C1C}">
                <a14:useLocalDpi xmlns:a14="http://schemas.microsoft.com/office/drawing/2010/main" val="0"/>
              </a:ext>
            </a:extLst>
          </a:blip>
          <a:srcRect l="69637" r="6800"/>
          <a:stretch/>
        </xdr:blipFill>
        <xdr:spPr bwMode="auto">
          <a:xfrm>
            <a:off x="69012" y="0"/>
            <a:ext cx="784860" cy="1069975"/>
          </a:xfrm>
          <a:prstGeom prst="rect">
            <a:avLst/>
          </a:prstGeom>
          <a:ln>
            <a:noFill/>
          </a:ln>
          <a:extLst>
            <a:ext uri="{53640926-AAD7-44D8-BBD7-CCE9431645EC}">
              <a14:shadowObscured xmlns:a14="http://schemas.microsoft.com/office/drawing/2010/main"/>
            </a:ext>
          </a:extLst>
        </xdr:spPr>
      </xdr:pic>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5" cstate="print">
            <a:biLevel thresh="75000"/>
            <a:extLst>
              <a:ext uri="{BEBA8EAE-BF5A-486C-A8C5-ECC9F3942E4B}">
                <a14:imgProps xmlns:a14="http://schemas.microsoft.com/office/drawing/2010/main">
                  <a14:imgLayer r:embed="rId6">
                    <a14:imgEffect>
                      <a14:brightnessContrast bright="-40000" contrast="-40000"/>
                    </a14:imgEffect>
                  </a14:imgLayer>
                </a14:imgProps>
              </a:ext>
              <a:ext uri="{28A0092B-C50C-407E-A947-70E740481C1C}">
                <a14:useLocalDpi xmlns:a14="http://schemas.microsoft.com/office/drawing/2010/main" val="0"/>
              </a:ext>
            </a:extLst>
          </a:blip>
          <a:srcRect r="32595" b="-8015"/>
          <a:stretch/>
        </xdr:blipFill>
        <xdr:spPr bwMode="auto">
          <a:xfrm>
            <a:off x="0" y="1104181"/>
            <a:ext cx="871220" cy="448310"/>
          </a:xfrm>
          <a:prstGeom prst="rect">
            <a:avLst/>
          </a:prstGeom>
          <a:ln>
            <a:noFill/>
          </a:ln>
          <a:extLst>
            <a:ext uri="{53640926-AAD7-44D8-BBD7-CCE9431645EC}">
              <a14:shadowObscured xmlns:a14="http://schemas.microsoft.com/office/drawing/2010/main"/>
            </a:ext>
          </a:extLst>
        </xdr:spPr>
      </xdr:pic>
    </xdr:grpSp>
    <xdr:clientData/>
  </xdr:twoCellAnchor>
  <xdr:twoCellAnchor editAs="oneCell">
    <xdr:from>
      <xdr:col>2</xdr:col>
      <xdr:colOff>1754958</xdr:colOff>
      <xdr:row>6</xdr:row>
      <xdr:rowOff>129369</xdr:rowOff>
    </xdr:from>
    <xdr:to>
      <xdr:col>10</xdr:col>
      <xdr:colOff>335239</xdr:colOff>
      <xdr:row>12</xdr:row>
      <xdr:rowOff>30501</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7"/>
        <a:stretch>
          <a:fillRect/>
        </a:stretch>
      </xdr:blipFill>
      <xdr:spPr>
        <a:xfrm>
          <a:off x="11255713413" y="1222673"/>
          <a:ext cx="5637064" cy="1068980"/>
        </a:xfrm>
        <a:prstGeom prst="rect">
          <a:avLst/>
        </a:prstGeom>
      </xdr:spPr>
    </xdr:pic>
    <xdr:clientData/>
  </xdr:twoCellAnchor>
  <xdr:twoCellAnchor editAs="oneCell">
    <xdr:from>
      <xdr:col>11</xdr:col>
      <xdr:colOff>569103</xdr:colOff>
      <xdr:row>14</xdr:row>
      <xdr:rowOff>74543</xdr:rowOff>
    </xdr:from>
    <xdr:to>
      <xdr:col>12</xdr:col>
      <xdr:colOff>331302</xdr:colOff>
      <xdr:row>18</xdr:row>
      <xdr:rowOff>141217</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254706872" y="2700130"/>
          <a:ext cx="449656" cy="79554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11</xdr:col>
          <xdr:colOff>123825</xdr:colOff>
          <xdr:row>22</xdr:row>
          <xdr:rowOff>361950</xdr:rowOff>
        </xdr:from>
        <xdr:to>
          <xdr:col>12</xdr:col>
          <xdr:colOff>152400</xdr:colOff>
          <xdr:row>24</xdr:row>
          <xdr:rowOff>200025</xdr:rowOff>
        </xdr:to>
        <xdr:sp macro="" textlink="">
          <xdr:nvSpPr>
            <xdr:cNvPr id="5121" name="Button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400" b="1" i="0" u="none" strike="noStrike" baseline="0">
                  <a:solidFill>
                    <a:srgbClr val="000000"/>
                  </a:solidFill>
                  <a:latin typeface="Arial"/>
                  <a:cs typeface="Arial"/>
                </a:rPr>
                <a:t>Next</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1257300</xdr:colOff>
          <xdr:row>1</xdr:row>
          <xdr:rowOff>19050</xdr:rowOff>
        </xdr:from>
        <xdr:to>
          <xdr:col>3</xdr:col>
          <xdr:colOff>1971675</xdr:colOff>
          <xdr:row>1</xdr:row>
          <xdr:rowOff>419100</xdr:rowOff>
        </xdr:to>
        <xdr:sp macro="" textlink="">
          <xdr:nvSpPr>
            <xdr:cNvPr id="1027" name="Button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400" b="1" i="0" u="none" strike="noStrike" baseline="0">
                  <a:solidFill>
                    <a:srgbClr val="000000"/>
                  </a:solidFill>
                  <a:latin typeface="Arial"/>
                  <a:cs typeface="Arial"/>
                </a:rPr>
                <a:t>Next</a:t>
              </a:r>
            </a:p>
          </xdr:txBody>
        </xdr:sp>
        <xdr:clientData fPrintsWithSheet="0"/>
      </xdr:twoCellAnchor>
    </mc:Choice>
    <mc:Fallback/>
  </mc:AlternateContent>
  <xdr:twoCellAnchor>
    <xdr:from>
      <xdr:col>5</xdr:col>
      <xdr:colOff>180975</xdr:colOff>
      <xdr:row>46</xdr:row>
      <xdr:rowOff>9525</xdr:rowOff>
    </xdr:from>
    <xdr:to>
      <xdr:col>6</xdr:col>
      <xdr:colOff>371475</xdr:colOff>
      <xdr:row>57</xdr:row>
      <xdr:rowOff>57150</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133344</xdr:colOff>
      <xdr:row>14</xdr:row>
      <xdr:rowOff>19050</xdr:rowOff>
    </xdr:from>
    <xdr:to>
      <xdr:col>6</xdr:col>
      <xdr:colOff>314325</xdr:colOff>
      <xdr:row>15</xdr:row>
      <xdr:rowOff>600075</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5625353</xdr:colOff>
      <xdr:row>7</xdr:row>
      <xdr:rowOff>67236</xdr:rowOff>
    </xdr:from>
    <xdr:to>
      <xdr:col>5</xdr:col>
      <xdr:colOff>1255059</xdr:colOff>
      <xdr:row>20</xdr:row>
      <xdr:rowOff>201706</xdr:rowOff>
    </xdr:to>
    <xdr:grpSp>
      <xdr:nvGrpSpPr>
        <xdr:cNvPr id="9" name="Group 8">
          <a:extLst>
            <a:ext uri="{FF2B5EF4-FFF2-40B4-BE49-F238E27FC236}">
              <a16:creationId xmlns:a16="http://schemas.microsoft.com/office/drawing/2014/main" id="{00000000-0008-0000-0200-000009000000}"/>
            </a:ext>
          </a:extLst>
        </xdr:cNvPr>
        <xdr:cNvGrpSpPr/>
      </xdr:nvGrpSpPr>
      <xdr:grpSpPr>
        <a:xfrm>
          <a:off x="11196234088" y="1591236"/>
          <a:ext cx="7698441" cy="3473823"/>
          <a:chOff x="11196245294" y="1613647"/>
          <a:chExt cx="6689912" cy="3473823"/>
        </a:xfrm>
      </xdr:grpSpPr>
      <xdr:sp macro="" textlink="">
        <xdr:nvSpPr>
          <xdr:cNvPr id="5" name="Rectangle 4">
            <a:extLst>
              <a:ext uri="{FF2B5EF4-FFF2-40B4-BE49-F238E27FC236}">
                <a16:creationId xmlns:a16="http://schemas.microsoft.com/office/drawing/2014/main" id="{00000000-0008-0000-0200-000005000000}"/>
              </a:ext>
            </a:extLst>
          </xdr:cNvPr>
          <xdr:cNvSpPr/>
        </xdr:nvSpPr>
        <xdr:spPr>
          <a:xfrm>
            <a:off x="11200750059" y="1613647"/>
            <a:ext cx="2185147" cy="3473823"/>
          </a:xfrm>
          <a:prstGeom prst="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fa-IR" sz="1100"/>
          </a:p>
        </xdr:txBody>
      </xdr:sp>
      <xdr:cxnSp macro="">
        <xdr:nvCxnSpPr>
          <xdr:cNvPr id="6" name="Straight Arrow Connector 5">
            <a:extLst>
              <a:ext uri="{FF2B5EF4-FFF2-40B4-BE49-F238E27FC236}">
                <a16:creationId xmlns:a16="http://schemas.microsoft.com/office/drawing/2014/main" id="{00000000-0008-0000-0200-000006000000}"/>
              </a:ext>
            </a:extLst>
          </xdr:cNvPr>
          <xdr:cNvCxnSpPr/>
        </xdr:nvCxnSpPr>
        <xdr:spPr>
          <a:xfrm flipV="1">
            <a:off x="11198015824" y="2162735"/>
            <a:ext cx="2510117" cy="81802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 name="Straight Arrow Connector 6">
            <a:extLst>
              <a:ext uri="{FF2B5EF4-FFF2-40B4-BE49-F238E27FC236}">
                <a16:creationId xmlns:a16="http://schemas.microsoft.com/office/drawing/2014/main" id="{00000000-0008-0000-0200-000007000000}"/>
              </a:ext>
            </a:extLst>
          </xdr:cNvPr>
          <xdr:cNvCxnSpPr>
            <a:cxnSpLocks/>
          </xdr:cNvCxnSpPr>
        </xdr:nvCxnSpPr>
        <xdr:spPr>
          <a:xfrm flipV="1">
            <a:off x="11198038235" y="3238500"/>
            <a:ext cx="2330824" cy="24250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 name="Straight Arrow Connector 7">
            <a:extLst>
              <a:ext uri="{FF2B5EF4-FFF2-40B4-BE49-F238E27FC236}">
                <a16:creationId xmlns:a16="http://schemas.microsoft.com/office/drawing/2014/main" id="{00000000-0008-0000-0200-000008000000}"/>
              </a:ext>
            </a:extLst>
          </xdr:cNvPr>
          <xdr:cNvCxnSpPr/>
        </xdr:nvCxnSpPr>
        <xdr:spPr>
          <a:xfrm>
            <a:off x="11197993412" y="4045323"/>
            <a:ext cx="2398059" cy="33617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6967" t="2709" r="4393" b="5973"/>
          <a:stretch/>
        </xdr:blipFill>
        <xdr:spPr>
          <a:xfrm>
            <a:off x="11196245294" y="2140323"/>
            <a:ext cx="1781735" cy="2644589"/>
          </a:xfrm>
          <a:prstGeom prst="rect">
            <a:avLst/>
          </a:prstGeom>
          <a:ln>
            <a:solidFill>
              <a:srgbClr val="0070C0"/>
            </a:solidFill>
          </a:ln>
        </xdr:spPr>
      </xdr:pic>
    </xdr:grpSp>
    <xdr:clientData/>
  </xdr:twoCellAnchor>
  <mc:AlternateContent xmlns:mc="http://schemas.openxmlformats.org/markup-compatibility/2006">
    <mc:Choice xmlns:a14="http://schemas.microsoft.com/office/drawing/2010/main" Requires="a14">
      <xdr:twoCellAnchor editAs="oneCell">
        <xdr:from>
          <xdr:col>3</xdr:col>
          <xdr:colOff>1285875</xdr:colOff>
          <xdr:row>1</xdr:row>
          <xdr:rowOff>19050</xdr:rowOff>
        </xdr:from>
        <xdr:to>
          <xdr:col>3</xdr:col>
          <xdr:colOff>2000250</xdr:colOff>
          <xdr:row>1</xdr:row>
          <xdr:rowOff>428625</xdr:rowOff>
        </xdr:to>
        <xdr:sp macro="" textlink="">
          <xdr:nvSpPr>
            <xdr:cNvPr id="2051" name="Button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400" b="1" i="0" u="none" strike="noStrike" baseline="0">
                  <a:solidFill>
                    <a:srgbClr val="000000"/>
                  </a:solidFill>
                  <a:latin typeface="Arial"/>
                  <a:cs typeface="Arial"/>
                </a:rPr>
                <a:t>Next</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6072467</xdr:colOff>
      <xdr:row>7</xdr:row>
      <xdr:rowOff>67237</xdr:rowOff>
    </xdr:from>
    <xdr:to>
      <xdr:col>5</xdr:col>
      <xdr:colOff>1681129</xdr:colOff>
      <xdr:row>20</xdr:row>
      <xdr:rowOff>201707</xdr:rowOff>
    </xdr:to>
    <xdr:grpSp>
      <xdr:nvGrpSpPr>
        <xdr:cNvPr id="21" name="Group 20">
          <a:extLst>
            <a:ext uri="{FF2B5EF4-FFF2-40B4-BE49-F238E27FC236}">
              <a16:creationId xmlns:a16="http://schemas.microsoft.com/office/drawing/2014/main" id="{00000000-0008-0000-0300-000015000000}"/>
            </a:ext>
          </a:extLst>
        </xdr:cNvPr>
        <xdr:cNvGrpSpPr/>
      </xdr:nvGrpSpPr>
      <xdr:grpSpPr>
        <a:xfrm>
          <a:off x="11195808018" y="1591237"/>
          <a:ext cx="8114427" cy="3473823"/>
          <a:chOff x="11196243926" y="1736912"/>
          <a:chExt cx="6668868" cy="3473823"/>
        </a:xfrm>
      </xdr:grpSpPr>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1196243926" y="2342029"/>
            <a:ext cx="1771897" cy="2524477"/>
          </a:xfrm>
          <a:prstGeom prst="rect">
            <a:avLst/>
          </a:prstGeom>
          <a:ln>
            <a:solidFill>
              <a:schemeClr val="accent1"/>
            </a:solidFill>
          </a:ln>
        </xdr:spPr>
      </xdr:pic>
      <xdr:sp macro="" textlink="">
        <xdr:nvSpPr>
          <xdr:cNvPr id="11" name="Rectangle 10">
            <a:extLst>
              <a:ext uri="{FF2B5EF4-FFF2-40B4-BE49-F238E27FC236}">
                <a16:creationId xmlns:a16="http://schemas.microsoft.com/office/drawing/2014/main" id="{00000000-0008-0000-0300-00000B000000}"/>
              </a:ext>
            </a:extLst>
          </xdr:cNvPr>
          <xdr:cNvSpPr/>
        </xdr:nvSpPr>
        <xdr:spPr>
          <a:xfrm>
            <a:off x="11200727647" y="1736912"/>
            <a:ext cx="2185147" cy="3473823"/>
          </a:xfrm>
          <a:prstGeom prst="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fa-IR" sz="1100"/>
          </a:p>
        </xdr:txBody>
      </xdr:sp>
      <xdr:cxnSp macro="">
        <xdr:nvCxnSpPr>
          <xdr:cNvPr id="13" name="Straight Arrow Connector 12">
            <a:extLst>
              <a:ext uri="{FF2B5EF4-FFF2-40B4-BE49-F238E27FC236}">
                <a16:creationId xmlns:a16="http://schemas.microsoft.com/office/drawing/2014/main" id="{00000000-0008-0000-0300-00000D000000}"/>
              </a:ext>
            </a:extLst>
          </xdr:cNvPr>
          <xdr:cNvCxnSpPr/>
        </xdr:nvCxnSpPr>
        <xdr:spPr>
          <a:xfrm flipV="1">
            <a:off x="11197993412" y="2286000"/>
            <a:ext cx="2510117" cy="81802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 name="Straight Arrow Connector 14">
            <a:extLst>
              <a:ext uri="{FF2B5EF4-FFF2-40B4-BE49-F238E27FC236}">
                <a16:creationId xmlns:a16="http://schemas.microsoft.com/office/drawing/2014/main" id="{00000000-0008-0000-0300-00000F000000}"/>
              </a:ext>
            </a:extLst>
          </xdr:cNvPr>
          <xdr:cNvCxnSpPr>
            <a:stCxn id="2" idx="3"/>
          </xdr:cNvCxnSpPr>
        </xdr:nvCxnSpPr>
        <xdr:spPr>
          <a:xfrm flipV="1">
            <a:off x="11198015823" y="3361765"/>
            <a:ext cx="2330824" cy="24250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 name="Straight Arrow Connector 16">
            <a:extLst>
              <a:ext uri="{FF2B5EF4-FFF2-40B4-BE49-F238E27FC236}">
                <a16:creationId xmlns:a16="http://schemas.microsoft.com/office/drawing/2014/main" id="{00000000-0008-0000-0300-000011000000}"/>
              </a:ext>
            </a:extLst>
          </xdr:cNvPr>
          <xdr:cNvCxnSpPr/>
        </xdr:nvCxnSpPr>
        <xdr:spPr>
          <a:xfrm>
            <a:off x="11197971000" y="4168588"/>
            <a:ext cx="2398059" cy="33617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3</xdr:col>
          <xdr:colOff>1352550</xdr:colOff>
          <xdr:row>1</xdr:row>
          <xdr:rowOff>28575</xdr:rowOff>
        </xdr:from>
        <xdr:to>
          <xdr:col>3</xdr:col>
          <xdr:colOff>2066925</xdr:colOff>
          <xdr:row>1</xdr:row>
          <xdr:rowOff>438150</xdr:rowOff>
        </xdr:to>
        <xdr:sp macro="" textlink="">
          <xdr:nvSpPr>
            <xdr:cNvPr id="4102" name="Button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400" b="1" i="0" u="none" strike="noStrike" baseline="0">
                  <a:solidFill>
                    <a:srgbClr val="000000"/>
                  </a:solidFill>
                  <a:latin typeface="Arial"/>
                  <a:cs typeface="Arial"/>
                </a:rPr>
                <a:t>Next</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554411</xdr:colOff>
      <xdr:row>14</xdr:row>
      <xdr:rowOff>148196</xdr:rowOff>
    </xdr:from>
    <xdr:to>
      <xdr:col>0</xdr:col>
      <xdr:colOff>5126411</xdr:colOff>
      <xdr:row>31</xdr:row>
      <xdr:rowOff>110096</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549088</xdr:colOff>
      <xdr:row>32</xdr:row>
      <xdr:rowOff>90206</xdr:rowOff>
    </xdr:from>
    <xdr:to>
      <xdr:col>0</xdr:col>
      <xdr:colOff>5121088</xdr:colOff>
      <xdr:row>49</xdr:row>
      <xdr:rowOff>52106</xdr:rowOff>
    </xdr:to>
    <xdr:graphicFrame macro="">
      <xdr:nvGraphicFramePr>
        <xdr:cNvPr id="4" name="Chart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526677</xdr:colOff>
      <xdr:row>50</xdr:row>
      <xdr:rowOff>32216</xdr:rowOff>
    </xdr:from>
    <xdr:to>
      <xdr:col>0</xdr:col>
      <xdr:colOff>5098677</xdr:colOff>
      <xdr:row>66</xdr:row>
      <xdr:rowOff>184616</xdr:rowOff>
    </xdr:to>
    <xdr:graphicFrame macro="">
      <xdr:nvGraphicFramePr>
        <xdr:cNvPr id="6" name="Chart 5">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531721</xdr:colOff>
      <xdr:row>67</xdr:row>
      <xdr:rowOff>164726</xdr:rowOff>
    </xdr:from>
    <xdr:to>
      <xdr:col>0</xdr:col>
      <xdr:colOff>5103721</xdr:colOff>
      <xdr:row>84</xdr:row>
      <xdr:rowOff>126626</xdr:rowOff>
    </xdr:to>
    <xdr:graphicFrame macro="">
      <xdr:nvGraphicFramePr>
        <xdr:cNvPr id="7" name="Chart 6">
          <a:extLst>
            <a:ext uri="{FF2B5EF4-FFF2-40B4-BE49-F238E27FC236}">
              <a16:creationId xmlns:a16="http://schemas.microsoft.com/office/drawing/2014/main" id="{00000000-0008-0000-04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10</xdr:col>
      <xdr:colOff>448236</xdr:colOff>
      <xdr:row>1</xdr:row>
      <xdr:rowOff>145678</xdr:rowOff>
    </xdr:from>
    <xdr:ext cx="6036566" cy="1658470"/>
    <mc:AlternateContent xmlns:mc="http://schemas.openxmlformats.org/markup-compatibility/2006">
      <mc:Choice xmlns:a14="http://schemas.microsoft.com/office/drawing/2010/main" Requires="a14">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11179058875" y="324972"/>
              <a:ext cx="6036566" cy="1658470"/>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1" anchor="t">
              <a:noAutofit/>
            </a:bodyPr>
            <a:lstStyle/>
            <a:p>
              <a:pPr algn="ctr" rtl="0"/>
              <a14:m>
                <m:oMath xmlns:m="http://schemas.openxmlformats.org/officeDocument/2006/math">
                  <m:sSub>
                    <m:sSubPr>
                      <m:ctrlPr>
                        <a:rPr lang="fa-IR" sz="2800" i="1">
                          <a:latin typeface="Cambria Math" panose="02040503050406030204" pitchFamily="18" charset="0"/>
                        </a:rPr>
                      </m:ctrlPr>
                    </m:sSubPr>
                    <m:e>
                      <m:r>
                        <a:rPr lang="en-US" sz="2800" b="0" i="1">
                          <a:latin typeface="Cambria Math" panose="02040503050406030204" pitchFamily="18" charset="0"/>
                        </a:rPr>
                        <m:t>𝐼</m:t>
                      </m:r>
                    </m:e>
                    <m:sub>
                      <m:r>
                        <a:rPr lang="en-US" sz="2800" b="0" i="1">
                          <a:latin typeface="Cambria Math" panose="02040503050406030204" pitchFamily="18" charset="0"/>
                        </a:rPr>
                        <m:t>𝑖</m:t>
                      </m:r>
                    </m:sub>
                  </m:sSub>
                  <m:r>
                    <a:rPr lang="en-US" sz="2800" b="0" i="1">
                      <a:latin typeface="Cambria Math" panose="02040503050406030204" pitchFamily="18" charset="0"/>
                    </a:rPr>
                    <m:t>=</m:t>
                  </m:r>
                </m:oMath>
              </a14:m>
              <a:r>
                <a:rPr lang="en-US" sz="2800"/>
                <a:t> </a:t>
              </a:r>
              <a14:m>
                <m:oMath xmlns:m="http://schemas.openxmlformats.org/officeDocument/2006/math">
                  <m:d>
                    <m:dPr>
                      <m:begChr m:val="|"/>
                      <m:endChr m:val="|"/>
                      <m:ctrlPr>
                        <a:rPr lang="en-US" sz="2800" i="1">
                          <a:latin typeface="Cambria Math" panose="02040503050406030204" pitchFamily="18" charset="0"/>
                        </a:rPr>
                      </m:ctrlPr>
                    </m:dPr>
                    <m:e>
                      <m:sSub>
                        <m:sSubPr>
                          <m:ctrlPr>
                            <a:rPr lang="en-US" sz="2800" i="1">
                              <a:latin typeface="Cambria Math" panose="02040503050406030204" pitchFamily="18" charset="0"/>
                            </a:rPr>
                          </m:ctrlPr>
                        </m:sSubPr>
                        <m:e>
                          <m:r>
                            <a:rPr lang="en-US" sz="2800" b="0" i="1">
                              <a:latin typeface="Cambria Math" panose="02040503050406030204" pitchFamily="18" charset="0"/>
                            </a:rPr>
                            <m:t>𝐷</m:t>
                          </m:r>
                        </m:e>
                        <m:sub>
                          <m:r>
                            <a:rPr lang="en-US" sz="2800" b="0" i="1">
                              <a:latin typeface="Cambria Math" panose="02040503050406030204" pitchFamily="18" charset="0"/>
                            </a:rPr>
                            <m:t>𝑖</m:t>
                          </m:r>
                        </m:sub>
                      </m:sSub>
                      <m:r>
                        <a:rPr lang="en-US" sz="2800" b="0" i="1">
                          <a:latin typeface="Cambria Math" panose="02040503050406030204" pitchFamily="18" charset="0"/>
                        </a:rPr>
                        <m:t>−</m:t>
                      </m:r>
                      <m:sSub>
                        <m:sSubPr>
                          <m:ctrlPr>
                            <a:rPr lang="en-US" sz="2800" b="0" i="1">
                              <a:latin typeface="Cambria Math" panose="02040503050406030204" pitchFamily="18" charset="0"/>
                            </a:rPr>
                          </m:ctrlPr>
                        </m:sSubPr>
                        <m:e>
                          <m:r>
                            <a:rPr lang="en-US" sz="2800" b="0" i="1">
                              <a:latin typeface="Cambria Math" panose="02040503050406030204" pitchFamily="18" charset="0"/>
                            </a:rPr>
                            <m:t>𝐹</m:t>
                          </m:r>
                        </m:e>
                        <m:sub>
                          <m:r>
                            <a:rPr lang="en-US" sz="2800" b="0" i="1">
                              <a:latin typeface="Cambria Math" panose="02040503050406030204" pitchFamily="18" charset="0"/>
                            </a:rPr>
                            <m:t>𝑖</m:t>
                          </m:r>
                        </m:sub>
                      </m:sSub>
                    </m:e>
                  </m:d>
                  <m:r>
                    <a:rPr lang="en-US" sz="2800" b="0" i="0">
                      <a:latin typeface="Cambria Math" panose="02040503050406030204" pitchFamily="18" charset="0"/>
                    </a:rPr>
                    <m:t> − </m:t>
                  </m:r>
                  <m:d>
                    <m:dPr>
                      <m:begChr m:val="|"/>
                      <m:endChr m:val="|"/>
                      <m:ctrlPr>
                        <a:rPr kumimoji="0" lang="en-US" sz="28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dPr>
                    <m:e>
                      <m:sSub>
                        <m:sSubPr>
                          <m:ctrlPr>
                            <a:rPr kumimoji="0" lang="en-US" sz="28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sSubPr>
                        <m:e>
                          <m:r>
                            <a:rPr kumimoji="0" lang="en-US" sz="28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𝐷</m:t>
                          </m:r>
                        </m:e>
                        <m:sub>
                          <m:r>
                            <a:rPr kumimoji="0" lang="en-US" sz="28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𝑖</m:t>
                          </m:r>
                        </m:sub>
                      </m:sSub>
                      <m:r>
                        <a:rPr kumimoji="0" lang="en-US" sz="28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m:t>
                      </m:r>
                      <m:sSub>
                        <m:sSubPr>
                          <m:ctrlPr>
                            <a:rPr kumimoji="0" lang="en-US" sz="28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sSubPr>
                        <m:e>
                          <m:r>
                            <a:rPr kumimoji="0" lang="en-US" sz="28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𝐶</m:t>
                          </m:r>
                        </m:e>
                        <m:sub>
                          <m:r>
                            <a:rPr kumimoji="0" lang="en-US" sz="28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𝑖</m:t>
                          </m:r>
                        </m:sub>
                      </m:sSub>
                    </m:e>
                  </m:d>
                  <m:r>
                    <a:rPr kumimoji="0" lang="en-US" sz="28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m:t> − </m:t>
                  </m:r>
                  <m:sSub>
                    <m:sSubPr>
                      <m:ctrlPr>
                        <a:rPr kumimoji="0" lang="en-US" sz="28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sSubPr>
                    <m:e>
                      <m:r>
                        <a:rPr kumimoji="0" lang="en-US" sz="28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𝑃</m:t>
                      </m:r>
                    </m:e>
                    <m:sub>
                      <m:r>
                        <a:rPr kumimoji="0" lang="en-US" sz="28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𝑖</m:t>
                      </m:r>
                    </m:sub>
                  </m:sSub>
                  <m:r>
                    <a:rPr lang="en-US" sz="2800" b="0" i="0">
                      <a:latin typeface="Cambria Math" panose="02040503050406030204" pitchFamily="18" charset="0"/>
                    </a:rPr>
                    <m:t> </m:t>
                  </m:r>
                </m:oMath>
              </a14:m>
              <a:endParaRPr lang="en-US" sz="2800"/>
            </a:p>
            <a:p>
              <a:pPr lvl="1" algn="l" rtl="0"/>
              <a:br>
                <a:rPr lang="en-US" sz="1800"/>
              </a:br>
              <a:r>
                <a:rPr lang="en-US" sz="1800"/>
                <a:t>D: Decided </a:t>
              </a:r>
              <a:r>
                <a:rPr kumimoji="0" lang="en-US" sz="1800" b="0" i="0" u="none" strike="noStrike" kern="0" cap="none" spc="0" normalizeH="0" baseline="0" noProof="0">
                  <a:ln>
                    <a:noFill/>
                  </a:ln>
                  <a:solidFill>
                    <a:prstClr val="black"/>
                  </a:solidFill>
                  <a:effectLst/>
                  <a:uLnTx/>
                  <a:uFillTx/>
                  <a:latin typeface="+mn-lt"/>
                  <a:ea typeface="+mn-ea"/>
                  <a:cs typeface="+mn-cs"/>
                </a:rPr>
                <a:t>% for i</a:t>
              </a:r>
              <a:endParaRPr lang="en-US" sz="1800"/>
            </a:p>
            <a:p>
              <a:pPr lvl="1" algn="l" rtl="0"/>
              <a:r>
                <a:rPr lang="en-US" sz="1800"/>
                <a:t>F: </a:t>
              </a:r>
              <a:r>
                <a:rPr lang="en-US" sz="1800" baseline="0"/>
                <a:t>Festival Joury % for i</a:t>
              </a:r>
            </a:p>
            <a:p>
              <a:pPr lvl="1" algn="l" rtl="0"/>
              <a:r>
                <a:rPr lang="en-US" sz="1800" baseline="0"/>
                <a:t>P: Penalty Function for i</a:t>
              </a:r>
              <a:br>
                <a:rPr lang="en-US" sz="3200" baseline="0"/>
              </a:br>
              <a:endParaRPr lang="fa-IR" sz="3200"/>
            </a:p>
          </xdr:txBody>
        </xdr:sp>
      </mc:Choice>
      <mc:Fallback>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11179058875" y="324972"/>
              <a:ext cx="6036566" cy="1658470"/>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1" anchor="t">
              <a:noAutofit/>
            </a:bodyPr>
            <a:lstStyle/>
            <a:p>
              <a:pPr algn="ctr" rtl="0"/>
              <a:r>
                <a:rPr lang="en-US" sz="2800" b="0" i="0">
                  <a:latin typeface="Cambria Math" panose="02040503050406030204" pitchFamily="18" charset="0"/>
                </a:rPr>
                <a:t>𝐼</a:t>
              </a:r>
              <a:r>
                <a:rPr lang="fa-IR" sz="2800" b="0" i="0">
                  <a:latin typeface="Cambria Math" panose="02040503050406030204" pitchFamily="18" charset="0"/>
                </a:rPr>
                <a:t>_</a:t>
              </a:r>
              <a:r>
                <a:rPr lang="en-US" sz="2800" b="0" i="0">
                  <a:latin typeface="Cambria Math" panose="02040503050406030204" pitchFamily="18" charset="0"/>
                </a:rPr>
                <a:t>𝑖=</a:t>
              </a:r>
              <a:r>
                <a:rPr lang="en-US" sz="2800"/>
                <a:t> </a:t>
              </a:r>
              <a:r>
                <a:rPr lang="en-US" sz="2800" i="0">
                  <a:latin typeface="Cambria Math" panose="02040503050406030204" pitchFamily="18" charset="0"/>
                </a:rPr>
                <a:t>|</a:t>
              </a:r>
              <a:r>
                <a:rPr lang="en-US" sz="2800" b="0" i="0">
                  <a:latin typeface="Cambria Math" panose="02040503050406030204" pitchFamily="18" charset="0"/>
                </a:rPr>
                <a:t>𝐷_𝑖−𝐹_𝑖 |  − </a:t>
              </a:r>
              <a:r>
                <a:rPr kumimoji="0" lang="en-US" sz="28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a:t>|𝐷_𝑖−𝐶_𝑖 |  − 𝑃_𝑖 </a:t>
              </a:r>
              <a:r>
                <a:rPr lang="en-US" sz="2800" b="0" i="0">
                  <a:latin typeface="Cambria Math" panose="02040503050406030204" pitchFamily="18" charset="0"/>
                </a:rPr>
                <a:t> </a:t>
              </a:r>
              <a:endParaRPr lang="en-US" sz="2800"/>
            </a:p>
            <a:p>
              <a:pPr lvl="1" algn="l" rtl="0"/>
              <a:br>
                <a:rPr lang="en-US" sz="1800"/>
              </a:br>
              <a:r>
                <a:rPr lang="en-US" sz="1800"/>
                <a:t>D: Decided </a:t>
              </a:r>
              <a:r>
                <a:rPr kumimoji="0" lang="en-US" sz="1800" b="0" i="0" u="none" strike="noStrike" kern="0" cap="none" spc="0" normalizeH="0" baseline="0" noProof="0">
                  <a:ln>
                    <a:noFill/>
                  </a:ln>
                  <a:solidFill>
                    <a:prstClr val="black"/>
                  </a:solidFill>
                  <a:effectLst/>
                  <a:uLnTx/>
                  <a:uFillTx/>
                  <a:latin typeface="+mn-lt"/>
                  <a:ea typeface="+mn-ea"/>
                  <a:cs typeface="+mn-cs"/>
                </a:rPr>
                <a:t>% for i</a:t>
              </a:r>
              <a:endParaRPr lang="en-US" sz="1800"/>
            </a:p>
            <a:p>
              <a:pPr lvl="1" algn="l" rtl="0"/>
              <a:r>
                <a:rPr lang="en-US" sz="1800"/>
                <a:t>F: </a:t>
              </a:r>
              <a:r>
                <a:rPr lang="en-US" sz="1800" baseline="0"/>
                <a:t>Festival Joury % for i</a:t>
              </a:r>
            </a:p>
            <a:p>
              <a:pPr lvl="1" algn="l" rtl="0"/>
              <a:r>
                <a:rPr lang="en-US" sz="1800" baseline="0"/>
                <a:t>P: Penalty Function for i</a:t>
              </a:r>
              <a:br>
                <a:rPr lang="en-US" sz="3200" baseline="0"/>
              </a:br>
              <a:endParaRPr lang="fa-IR" sz="3200"/>
            </a:p>
          </xdr:txBody>
        </xdr:sp>
      </mc:Fallback>
    </mc:AlternateContent>
    <xdr:clientData/>
  </xdr:oneCellAnchor>
  <xdr:oneCellAnchor>
    <xdr:from>
      <xdr:col>0</xdr:col>
      <xdr:colOff>694766</xdr:colOff>
      <xdr:row>1</xdr:row>
      <xdr:rowOff>33619</xdr:rowOff>
    </xdr:from>
    <xdr:ext cx="9353507" cy="1882588"/>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11185378992" y="212913"/>
              <a:ext cx="9353507" cy="1882588"/>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1" anchor="ctr">
              <a:noAutofit/>
            </a:bodyPr>
            <a:lstStyle/>
            <a:p>
              <a:pPr algn="ctr" rtl="0"/>
              <a14:m>
                <m:oMathPara xmlns:m="http://schemas.openxmlformats.org/officeDocument/2006/math">
                  <m:oMathParaPr>
                    <m:jc m:val="center"/>
                  </m:oMathParaPr>
                  <m:oMath xmlns:m="http://schemas.openxmlformats.org/officeDocument/2006/math">
                    <m:sSub>
                      <m:sSubPr>
                        <m:ctrlPr>
                          <a:rPr kumimoji="0" lang="en-US" sz="24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sSubPr>
                      <m:e>
                        <m:r>
                          <a:rPr kumimoji="0" lang="en-US" sz="24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𝑃</m:t>
                        </m:r>
                      </m:e>
                      <m:sub>
                        <m:r>
                          <a:rPr kumimoji="0" lang="en-US" sz="24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𝑖</m:t>
                        </m:r>
                      </m:sub>
                    </m:sSub>
                    <m:r>
                      <a:rPr lang="en-US" sz="2400" b="0" i="0">
                        <a:latin typeface="Cambria Math" panose="02040503050406030204" pitchFamily="18" charset="0"/>
                      </a:rPr>
                      <m:t> </m:t>
                    </m:r>
                    <m:r>
                      <a:rPr lang="en-US" sz="2400" b="0" i="1">
                        <a:latin typeface="Cambria Math" panose="02040503050406030204" pitchFamily="18" charset="0"/>
                      </a:rPr>
                      <m:t>=</m:t>
                    </m:r>
                    <m:d>
                      <m:dPr>
                        <m:begChr m:val="{"/>
                        <m:endChr m:val=""/>
                        <m:ctrlPr>
                          <a:rPr lang="en-US" sz="2400" b="0" i="1">
                            <a:latin typeface="Cambria Math" panose="02040503050406030204" pitchFamily="18" charset="0"/>
                          </a:rPr>
                        </m:ctrlPr>
                      </m:dPr>
                      <m:e>
                        <m:eqArr>
                          <m:eqArrPr>
                            <m:ctrlPr>
                              <a:rPr lang="en-US" sz="2400" b="0" i="1">
                                <a:latin typeface="Cambria Math" panose="02040503050406030204" pitchFamily="18" charset="0"/>
                              </a:rPr>
                            </m:ctrlPr>
                          </m:eqArrPr>
                          <m:e>
                            <m:r>
                              <a:rPr lang="en-US" sz="2400" b="0" i="1">
                                <a:latin typeface="Cambria Math" panose="02040503050406030204" pitchFamily="18" charset="0"/>
                              </a:rPr>
                              <m:t>0</m:t>
                            </m:r>
                            <m:r>
                              <a:rPr lang="en-US" sz="2400" b="0" i="1">
                                <a:latin typeface="Cambria Math" panose="02040503050406030204" pitchFamily="18" charset="0"/>
                              </a:rPr>
                              <m:t>,  </m:t>
                            </m:r>
                            <m:func>
                              <m:funcPr>
                                <m:ctrlPr>
                                  <a:rPr lang="en-US" sz="2400" b="0" i="1">
                                    <a:latin typeface="Cambria Math" panose="02040503050406030204" pitchFamily="18" charset="0"/>
                                  </a:rPr>
                                </m:ctrlPr>
                              </m:funcPr>
                              <m:fName>
                                <m:r>
                                  <m:rPr>
                                    <m:sty m:val="p"/>
                                  </m:rPr>
                                  <a:rPr lang="en-US" sz="2400" b="0" i="0">
                                    <a:latin typeface="Cambria Math" panose="02040503050406030204" pitchFamily="18" charset="0"/>
                                  </a:rPr>
                                  <m:t>min</m:t>
                                </m:r>
                              </m:fName>
                              <m:e>
                                <m:d>
                                  <m:dPr>
                                    <m:ctrlPr>
                                      <a:rPr lang="en-US" sz="2400" b="0" i="1">
                                        <a:latin typeface="Cambria Math" panose="02040503050406030204" pitchFamily="18" charset="0"/>
                                      </a:rPr>
                                    </m:ctrlPr>
                                  </m:dPr>
                                  <m:e>
                                    <m:sSub>
                                      <m:sSubPr>
                                        <m:ctrlPr>
                                          <a:rPr lang="en-US" sz="2400" b="0" i="1">
                                            <a:latin typeface="Cambria Math" panose="02040503050406030204" pitchFamily="18" charset="0"/>
                                          </a:rPr>
                                        </m:ctrlPr>
                                      </m:sSubPr>
                                      <m:e>
                                        <m:r>
                                          <a:rPr lang="en-US" sz="2400" b="0" i="1">
                                            <a:latin typeface="Cambria Math" panose="02040503050406030204" pitchFamily="18" charset="0"/>
                                          </a:rPr>
                                          <m:t>𝐹</m:t>
                                        </m:r>
                                      </m:e>
                                      <m:sub>
                                        <m:r>
                                          <a:rPr lang="en-US" sz="2400" b="0" i="1">
                                            <a:latin typeface="Cambria Math" panose="02040503050406030204" pitchFamily="18" charset="0"/>
                                          </a:rPr>
                                          <m:t>𝑖</m:t>
                                        </m:r>
                                      </m:sub>
                                    </m:sSub>
                                    <m:r>
                                      <a:rPr lang="en-US" sz="2400" b="0" i="1">
                                        <a:latin typeface="Cambria Math" panose="02040503050406030204" pitchFamily="18" charset="0"/>
                                      </a:rPr>
                                      <m:t> , </m:t>
                                    </m:r>
                                    <m:sSub>
                                      <m:sSubPr>
                                        <m:ctrlPr>
                                          <a:rPr lang="en-US" sz="2400" b="0" i="1">
                                            <a:latin typeface="Cambria Math" panose="02040503050406030204" pitchFamily="18" charset="0"/>
                                          </a:rPr>
                                        </m:ctrlPr>
                                      </m:sSubPr>
                                      <m:e>
                                        <m:r>
                                          <a:rPr lang="en-US" sz="2400" b="0" i="1">
                                            <a:latin typeface="Cambria Math" panose="02040503050406030204" pitchFamily="18" charset="0"/>
                                          </a:rPr>
                                          <m:t>𝐶</m:t>
                                        </m:r>
                                      </m:e>
                                      <m:sub>
                                        <m:r>
                                          <a:rPr lang="en-US" sz="2400" b="0" i="1">
                                            <a:latin typeface="Cambria Math" panose="02040503050406030204" pitchFamily="18" charset="0"/>
                                          </a:rPr>
                                          <m:t>𝑖</m:t>
                                        </m:r>
                                      </m:sub>
                                    </m:sSub>
                                  </m:e>
                                </m:d>
                              </m:e>
                            </m:func>
                            <m:r>
                              <a:rPr lang="en-US" sz="2400" b="0" i="1">
                                <a:latin typeface="Cambria Math" panose="02040503050406030204" pitchFamily="18" charset="0"/>
                              </a:rPr>
                              <m:t>&lt;</m:t>
                            </m:r>
                            <m:sSub>
                              <m:sSubPr>
                                <m:ctrlPr>
                                  <a:rPr lang="en-US" sz="2400" b="0" i="1">
                                    <a:latin typeface="Cambria Math" panose="02040503050406030204" pitchFamily="18" charset="0"/>
                                  </a:rPr>
                                </m:ctrlPr>
                              </m:sSubPr>
                              <m:e>
                                <m:r>
                                  <a:rPr lang="en-US" sz="2400" b="0" i="1">
                                    <a:latin typeface="Cambria Math" panose="02040503050406030204" pitchFamily="18" charset="0"/>
                                  </a:rPr>
                                  <m:t>𝐷</m:t>
                                </m:r>
                              </m:e>
                              <m:sub>
                                <m:r>
                                  <a:rPr lang="en-US" sz="2400" b="0" i="1">
                                    <a:latin typeface="Cambria Math" panose="02040503050406030204" pitchFamily="18" charset="0"/>
                                  </a:rPr>
                                  <m:t>𝑖</m:t>
                                </m:r>
                              </m:sub>
                            </m:sSub>
                            <m:r>
                              <a:rPr lang="en-US" sz="2400" b="0" i="1">
                                <a:latin typeface="Cambria Math" panose="02040503050406030204" pitchFamily="18" charset="0"/>
                              </a:rPr>
                              <m:t>&lt;</m:t>
                            </m:r>
                            <m:func>
                              <m:funcPr>
                                <m:ctrlPr>
                                  <a:rPr kumimoji="0" lang="en-US" sz="24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funcPr>
                              <m:fName>
                                <m:r>
                                  <m:rPr>
                                    <m:sty m:val="p"/>
                                  </m:rPr>
                                  <a:rPr kumimoji="0" lang="en-US" sz="24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m:t>m</m:t>
                                </m:r>
                                <m:r>
                                  <a:rPr kumimoji="0" lang="en-US" sz="24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𝑎𝑥</m:t>
                                </m:r>
                              </m:fName>
                              <m:e>
                                <m:d>
                                  <m:dPr>
                                    <m:ctrlPr>
                                      <a:rPr kumimoji="0" lang="en-US" sz="24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dPr>
                                  <m:e>
                                    <m:sSub>
                                      <m:sSubPr>
                                        <m:ctrlPr>
                                          <a:rPr kumimoji="0" lang="en-US" sz="24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sSubPr>
                                      <m:e>
                                        <m:r>
                                          <a:rPr kumimoji="0" lang="en-US" sz="24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𝐹</m:t>
                                        </m:r>
                                      </m:e>
                                      <m:sub>
                                        <m:r>
                                          <a:rPr kumimoji="0" lang="en-US" sz="24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𝑖</m:t>
                                        </m:r>
                                      </m:sub>
                                    </m:sSub>
                                    <m:r>
                                      <a:rPr kumimoji="0" lang="en-US" sz="24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 , </m:t>
                                    </m:r>
                                    <m:sSub>
                                      <m:sSubPr>
                                        <m:ctrlPr>
                                          <a:rPr kumimoji="0" lang="en-US" sz="24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sSubPr>
                                      <m:e>
                                        <m:r>
                                          <a:rPr kumimoji="0" lang="en-US" sz="24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𝐶</m:t>
                                        </m:r>
                                      </m:e>
                                      <m:sub>
                                        <m:r>
                                          <a:rPr kumimoji="0" lang="en-US" sz="24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𝑖</m:t>
                                        </m:r>
                                      </m:sub>
                                    </m:sSub>
                                  </m:e>
                                </m:d>
                              </m:e>
                            </m:func>
                          </m:e>
                          <m:e>
                            <m:r>
                              <a:rPr lang="en-US" sz="2400" b="0" i="1">
                                <a:latin typeface="Cambria Math" panose="02040503050406030204" pitchFamily="18" charset="0"/>
                              </a:rPr>
                              <m:t>    </m:t>
                            </m:r>
                          </m:e>
                          <m:e>
                            <m:r>
                              <a:rPr lang="en-US" sz="2400" b="0" i="1">
                                <a:latin typeface="Cambria Math" panose="02040503050406030204" pitchFamily="18" charset="0"/>
                              </a:rPr>
                              <m:t>&amp;</m:t>
                            </m:r>
                            <m:f>
                              <m:fPr>
                                <m:ctrlPr>
                                  <a:rPr lang="en-US" sz="2400" b="0" i="1">
                                    <a:latin typeface="Cambria Math" panose="02040503050406030204" pitchFamily="18" charset="0"/>
                                  </a:rPr>
                                </m:ctrlPr>
                              </m:fPr>
                              <m:num>
                                <m:r>
                                  <m:rPr>
                                    <m:sty m:val="p"/>
                                  </m:rPr>
                                  <a:rPr lang="en-US" sz="2400" b="0" i="0">
                                    <a:latin typeface="Cambria Math" panose="02040503050406030204" pitchFamily="18" charset="0"/>
                                  </a:rPr>
                                  <m:t>min</m:t>
                                </m:r>
                                <m:r>
                                  <a:rPr lang="en-US" sz="2400" b="0" i="1">
                                    <a:latin typeface="Cambria Math" panose="02040503050406030204" pitchFamily="18" charset="0"/>
                                  </a:rPr>
                                  <m:t>⁡(</m:t>
                                </m:r>
                                <m:d>
                                  <m:dPr>
                                    <m:begChr m:val="|"/>
                                    <m:endChr m:val="|"/>
                                    <m:ctrlPr>
                                      <a:rPr lang="en-US" sz="2400" b="0" i="1">
                                        <a:latin typeface="Cambria Math" panose="02040503050406030204" pitchFamily="18" charset="0"/>
                                      </a:rPr>
                                    </m:ctrlPr>
                                  </m:dPr>
                                  <m:e>
                                    <m:sSub>
                                      <m:sSubPr>
                                        <m:ctrlPr>
                                          <a:rPr lang="en-US" sz="2400" b="0" i="1">
                                            <a:latin typeface="Cambria Math" panose="02040503050406030204" pitchFamily="18" charset="0"/>
                                          </a:rPr>
                                        </m:ctrlPr>
                                      </m:sSubPr>
                                      <m:e>
                                        <m:r>
                                          <a:rPr lang="en-US" sz="2400" b="0" i="1">
                                            <a:latin typeface="Cambria Math" panose="02040503050406030204" pitchFamily="18" charset="0"/>
                                          </a:rPr>
                                          <m:t>𝐷</m:t>
                                        </m:r>
                                      </m:e>
                                      <m:sub>
                                        <m:r>
                                          <a:rPr lang="en-US" sz="2400" b="0" i="1">
                                            <a:latin typeface="Cambria Math" panose="02040503050406030204" pitchFamily="18" charset="0"/>
                                          </a:rPr>
                                          <m:t>𝑖</m:t>
                                        </m:r>
                                      </m:sub>
                                    </m:sSub>
                                    <m:r>
                                      <a:rPr lang="en-US" sz="2400" b="0" i="1">
                                        <a:latin typeface="Cambria Math" panose="02040503050406030204" pitchFamily="18" charset="0"/>
                                      </a:rPr>
                                      <m:t>−</m:t>
                                    </m:r>
                                    <m:sSub>
                                      <m:sSubPr>
                                        <m:ctrlPr>
                                          <a:rPr lang="en-US" sz="2400" b="0" i="1">
                                            <a:latin typeface="Cambria Math" panose="02040503050406030204" pitchFamily="18" charset="0"/>
                                          </a:rPr>
                                        </m:ctrlPr>
                                      </m:sSubPr>
                                      <m:e>
                                        <m:r>
                                          <a:rPr lang="en-US" sz="2400" b="0" i="1">
                                            <a:latin typeface="Cambria Math" panose="02040503050406030204" pitchFamily="18" charset="0"/>
                                          </a:rPr>
                                          <m:t>𝐹</m:t>
                                        </m:r>
                                      </m:e>
                                      <m:sub>
                                        <m:r>
                                          <a:rPr lang="en-US" sz="2400" b="0" i="1">
                                            <a:latin typeface="Cambria Math" panose="02040503050406030204" pitchFamily="18" charset="0"/>
                                          </a:rPr>
                                          <m:t>𝑖</m:t>
                                        </m:r>
                                      </m:sub>
                                    </m:sSub>
                                  </m:e>
                                </m:d>
                                <m:r>
                                  <a:rPr lang="en-US" sz="2400" b="0" i="1">
                                    <a:latin typeface="Cambria Math" panose="02040503050406030204" pitchFamily="18" charset="0"/>
                                  </a:rPr>
                                  <m:t>,</m:t>
                                </m:r>
                                <m:d>
                                  <m:dPr>
                                    <m:begChr m:val="|"/>
                                    <m:endChr m:val="|"/>
                                    <m:ctrlPr>
                                      <a:rPr kumimoji="0" lang="en-US" sz="24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dPr>
                                  <m:e>
                                    <m:sSub>
                                      <m:sSubPr>
                                        <m:ctrlPr>
                                          <a:rPr kumimoji="0" lang="en-US" sz="24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sSubPr>
                                      <m:e>
                                        <m:r>
                                          <a:rPr kumimoji="0" lang="en-US" sz="24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𝐷</m:t>
                                        </m:r>
                                      </m:e>
                                      <m:sub>
                                        <m:r>
                                          <a:rPr kumimoji="0" lang="en-US" sz="24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𝑖</m:t>
                                        </m:r>
                                      </m:sub>
                                    </m:sSub>
                                    <m:r>
                                      <a:rPr kumimoji="0" lang="en-US" sz="24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m:t>
                                    </m:r>
                                    <m:sSub>
                                      <m:sSubPr>
                                        <m:ctrlPr>
                                          <a:rPr kumimoji="0" lang="en-US" sz="24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sSubPr>
                                      <m:e>
                                        <m:r>
                                          <a:rPr kumimoji="0" lang="en-US" sz="24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𝐶</m:t>
                                        </m:r>
                                      </m:e>
                                      <m:sub>
                                        <m:r>
                                          <a:rPr kumimoji="0" lang="en-US" sz="24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𝑖</m:t>
                                        </m:r>
                                      </m:sub>
                                    </m:sSub>
                                  </m:e>
                                </m:d>
                                <m:r>
                                  <a:rPr lang="en-US" sz="2400" b="0" i="1">
                                    <a:latin typeface="Cambria Math" panose="02040503050406030204" pitchFamily="18" charset="0"/>
                                  </a:rPr>
                                  <m:t>)∗</m:t>
                                </m:r>
                                <m:d>
                                  <m:dPr>
                                    <m:begChr m:val="|"/>
                                    <m:endChr m:val="|"/>
                                    <m:ctrlPr>
                                      <a:rPr lang="en-US" sz="2400" b="0" i="1">
                                        <a:latin typeface="Cambria Math" panose="02040503050406030204" pitchFamily="18" charset="0"/>
                                      </a:rPr>
                                    </m:ctrlPr>
                                  </m:dPr>
                                  <m:e>
                                    <m:sSub>
                                      <m:sSubPr>
                                        <m:ctrlPr>
                                          <a:rPr lang="en-US" sz="2400" b="0" i="1">
                                            <a:latin typeface="Cambria Math" panose="02040503050406030204" pitchFamily="18" charset="0"/>
                                          </a:rPr>
                                        </m:ctrlPr>
                                      </m:sSubPr>
                                      <m:e>
                                        <m:r>
                                          <a:rPr lang="en-US" sz="2400" b="0" i="1">
                                            <a:latin typeface="Cambria Math" panose="02040503050406030204" pitchFamily="18" charset="0"/>
                                          </a:rPr>
                                          <m:t>𝐹</m:t>
                                        </m:r>
                                      </m:e>
                                      <m:sub>
                                        <m:r>
                                          <a:rPr lang="en-US" sz="2400" b="0" i="1">
                                            <a:latin typeface="Cambria Math" panose="02040503050406030204" pitchFamily="18" charset="0"/>
                                          </a:rPr>
                                          <m:t>𝑖</m:t>
                                        </m:r>
                                      </m:sub>
                                    </m:sSub>
                                    <m:r>
                                      <a:rPr lang="en-US" sz="2400" b="0" i="1">
                                        <a:latin typeface="Cambria Math" panose="02040503050406030204" pitchFamily="18" charset="0"/>
                                      </a:rPr>
                                      <m:t>−</m:t>
                                    </m:r>
                                    <m:sSub>
                                      <m:sSubPr>
                                        <m:ctrlPr>
                                          <a:rPr lang="en-US" sz="2400" b="0" i="1">
                                            <a:latin typeface="Cambria Math" panose="02040503050406030204" pitchFamily="18" charset="0"/>
                                          </a:rPr>
                                        </m:ctrlPr>
                                      </m:sSubPr>
                                      <m:e>
                                        <m:r>
                                          <a:rPr lang="en-US" sz="2400" b="0" i="1">
                                            <a:latin typeface="Cambria Math" panose="02040503050406030204" pitchFamily="18" charset="0"/>
                                          </a:rPr>
                                          <m:t>𝐶</m:t>
                                        </m:r>
                                      </m:e>
                                      <m:sub>
                                        <m:r>
                                          <a:rPr lang="en-US" sz="2400" b="0" i="1">
                                            <a:latin typeface="Cambria Math" panose="02040503050406030204" pitchFamily="18" charset="0"/>
                                          </a:rPr>
                                          <m:t>𝑖</m:t>
                                        </m:r>
                                      </m:sub>
                                    </m:sSub>
                                  </m:e>
                                </m:d>
                              </m:num>
                              <m:den>
                                <m:r>
                                  <a:rPr lang="en-US" sz="2400" b="0" i="1">
                                    <a:latin typeface="Cambria Math" panose="02040503050406030204" pitchFamily="18" charset="0"/>
                                  </a:rPr>
                                  <m:t>𝑚𝑎𝑥</m:t>
                                </m:r>
                                <m:d>
                                  <m:dPr>
                                    <m:begChr m:val="{"/>
                                    <m:endChr m:val="}"/>
                                    <m:ctrlPr>
                                      <a:rPr lang="en-US" sz="2400" b="0" i="1">
                                        <a:latin typeface="Cambria Math" panose="02040503050406030204" pitchFamily="18" charset="0"/>
                                      </a:rPr>
                                    </m:ctrlPr>
                                  </m:dPr>
                                  <m:e>
                                    <m:r>
                                      <a:rPr lang="en-US" sz="2400" b="0" i="1">
                                        <a:latin typeface="Cambria Math" panose="02040503050406030204" pitchFamily="18" charset="0"/>
                                      </a:rPr>
                                      <m:t>1</m:t>
                                    </m:r>
                                    <m:r>
                                      <a:rPr lang="en-US" sz="2400" b="0" i="1">
                                        <a:latin typeface="Cambria Math" panose="02040503050406030204" pitchFamily="18" charset="0"/>
                                      </a:rPr>
                                      <m:t>−</m:t>
                                    </m:r>
                                    <m:func>
                                      <m:funcPr>
                                        <m:ctrlPr>
                                          <a:rPr lang="en-US" sz="2400" b="0" i="1">
                                            <a:latin typeface="Cambria Math" panose="02040503050406030204" pitchFamily="18" charset="0"/>
                                          </a:rPr>
                                        </m:ctrlPr>
                                      </m:funcPr>
                                      <m:fName>
                                        <m:r>
                                          <m:rPr>
                                            <m:sty m:val="p"/>
                                          </m:rPr>
                                          <a:rPr lang="en-US" sz="2400" b="0" i="0">
                                            <a:latin typeface="Cambria Math" panose="02040503050406030204" pitchFamily="18" charset="0"/>
                                          </a:rPr>
                                          <m:t>max</m:t>
                                        </m:r>
                                      </m:fName>
                                      <m:e>
                                        <m:d>
                                          <m:dPr>
                                            <m:ctrlPr>
                                              <a:rPr lang="en-US" sz="2400" b="0" i="1">
                                                <a:latin typeface="Cambria Math" panose="02040503050406030204" pitchFamily="18" charset="0"/>
                                              </a:rPr>
                                            </m:ctrlPr>
                                          </m:dPr>
                                          <m:e>
                                            <m:sSub>
                                              <m:sSubPr>
                                                <m:ctrlPr>
                                                  <a:rPr lang="en-US" sz="2400" b="0" i="1">
                                                    <a:latin typeface="Cambria Math" panose="02040503050406030204" pitchFamily="18" charset="0"/>
                                                  </a:rPr>
                                                </m:ctrlPr>
                                              </m:sSubPr>
                                              <m:e>
                                                <m:r>
                                                  <a:rPr lang="en-US" sz="2400" b="0" i="1">
                                                    <a:latin typeface="Cambria Math" panose="02040503050406030204" pitchFamily="18" charset="0"/>
                                                  </a:rPr>
                                                  <m:t>𝐶</m:t>
                                                </m:r>
                                              </m:e>
                                              <m:sub>
                                                <m:r>
                                                  <a:rPr lang="en-US" sz="2400" b="0" i="1">
                                                    <a:latin typeface="Cambria Math" panose="02040503050406030204" pitchFamily="18" charset="0"/>
                                                  </a:rPr>
                                                  <m:t>𝑖</m:t>
                                                </m:r>
                                              </m:sub>
                                            </m:sSub>
                                            <m:r>
                                              <a:rPr lang="en-US" sz="2400" b="0" i="1">
                                                <a:latin typeface="Cambria Math" panose="02040503050406030204" pitchFamily="18" charset="0"/>
                                              </a:rPr>
                                              <m:t>,</m:t>
                                            </m:r>
                                            <m:sSub>
                                              <m:sSubPr>
                                                <m:ctrlPr>
                                                  <a:rPr lang="en-US" sz="2400" b="0" i="1">
                                                    <a:latin typeface="Cambria Math" panose="02040503050406030204" pitchFamily="18" charset="0"/>
                                                  </a:rPr>
                                                </m:ctrlPr>
                                              </m:sSubPr>
                                              <m:e>
                                                <m:r>
                                                  <a:rPr lang="en-US" sz="2400" b="0" i="1">
                                                    <a:latin typeface="Cambria Math" panose="02040503050406030204" pitchFamily="18" charset="0"/>
                                                  </a:rPr>
                                                  <m:t>𝐹</m:t>
                                                </m:r>
                                              </m:e>
                                              <m:sub>
                                                <m:r>
                                                  <a:rPr lang="en-US" sz="2400" b="0" i="1">
                                                    <a:latin typeface="Cambria Math" panose="02040503050406030204" pitchFamily="18" charset="0"/>
                                                  </a:rPr>
                                                  <m:t>𝑖</m:t>
                                                </m:r>
                                              </m:sub>
                                            </m:sSub>
                                          </m:e>
                                        </m:d>
                                      </m:e>
                                    </m:func>
                                    <m:r>
                                      <a:rPr lang="en-US" sz="2400" b="0" i="1">
                                        <a:latin typeface="Cambria Math" panose="02040503050406030204" pitchFamily="18" charset="0"/>
                                      </a:rPr>
                                      <m:t>,</m:t>
                                    </m:r>
                                    <m:func>
                                      <m:funcPr>
                                        <m:ctrlPr>
                                          <a:rPr lang="en-US" sz="2400" b="0" i="1">
                                            <a:latin typeface="Cambria Math" panose="02040503050406030204" pitchFamily="18" charset="0"/>
                                          </a:rPr>
                                        </m:ctrlPr>
                                      </m:funcPr>
                                      <m:fName>
                                        <m:r>
                                          <m:rPr>
                                            <m:sty m:val="p"/>
                                          </m:rPr>
                                          <a:rPr lang="en-US" sz="2400" b="0" i="0">
                                            <a:latin typeface="Cambria Math" panose="02040503050406030204" pitchFamily="18" charset="0"/>
                                          </a:rPr>
                                          <m:t>min</m:t>
                                        </m:r>
                                      </m:fName>
                                      <m:e>
                                        <m:d>
                                          <m:dPr>
                                            <m:ctrlPr>
                                              <a:rPr lang="en-US" sz="2400" b="0" i="1">
                                                <a:latin typeface="Cambria Math" panose="02040503050406030204" pitchFamily="18" charset="0"/>
                                              </a:rPr>
                                            </m:ctrlPr>
                                          </m:dPr>
                                          <m:e>
                                            <m:sSub>
                                              <m:sSubPr>
                                                <m:ctrlPr>
                                                  <a:rPr lang="en-US" sz="2400" b="0" i="1">
                                                    <a:latin typeface="Cambria Math" panose="02040503050406030204" pitchFamily="18" charset="0"/>
                                                  </a:rPr>
                                                </m:ctrlPr>
                                              </m:sSubPr>
                                              <m:e>
                                                <m:r>
                                                  <a:rPr lang="en-US" sz="2400" b="0" i="1">
                                                    <a:latin typeface="Cambria Math" panose="02040503050406030204" pitchFamily="18" charset="0"/>
                                                  </a:rPr>
                                                  <m:t>𝐶</m:t>
                                                </m:r>
                                              </m:e>
                                              <m:sub>
                                                <m:r>
                                                  <a:rPr lang="en-US" sz="2400" b="0" i="1">
                                                    <a:latin typeface="Cambria Math" panose="02040503050406030204" pitchFamily="18" charset="0"/>
                                                  </a:rPr>
                                                  <m:t>𝑖</m:t>
                                                </m:r>
                                              </m:sub>
                                            </m:sSub>
                                            <m:r>
                                              <a:rPr lang="en-US" sz="2400" b="0" i="1">
                                                <a:latin typeface="Cambria Math" panose="02040503050406030204" pitchFamily="18" charset="0"/>
                                              </a:rPr>
                                              <m:t>,</m:t>
                                            </m:r>
                                            <m:sSub>
                                              <m:sSubPr>
                                                <m:ctrlPr>
                                                  <a:rPr lang="en-US" sz="2400" b="0" i="1">
                                                    <a:latin typeface="Cambria Math" panose="02040503050406030204" pitchFamily="18" charset="0"/>
                                                  </a:rPr>
                                                </m:ctrlPr>
                                              </m:sSubPr>
                                              <m:e>
                                                <m:r>
                                                  <a:rPr lang="en-US" sz="2400" b="0" i="1">
                                                    <a:latin typeface="Cambria Math" panose="02040503050406030204" pitchFamily="18" charset="0"/>
                                                  </a:rPr>
                                                  <m:t>𝐹</m:t>
                                                </m:r>
                                              </m:e>
                                              <m:sub>
                                                <m:r>
                                                  <a:rPr lang="en-US" sz="2400" b="0" i="1">
                                                    <a:latin typeface="Cambria Math" panose="02040503050406030204" pitchFamily="18" charset="0"/>
                                                  </a:rPr>
                                                  <m:t>𝑖</m:t>
                                                </m:r>
                                              </m:sub>
                                            </m:sSub>
                                          </m:e>
                                        </m:d>
                                      </m:e>
                                    </m:func>
                                    <m:r>
                                      <a:rPr lang="en-US" sz="2400" b="0" i="1">
                                        <a:latin typeface="Cambria Math" panose="02040503050406030204" pitchFamily="18" charset="0"/>
                                      </a:rPr>
                                      <m:t>−</m:t>
                                    </m:r>
                                    <m:r>
                                      <a:rPr lang="en-US" sz="2400" b="0" i="1">
                                        <a:latin typeface="Cambria Math" panose="02040503050406030204" pitchFamily="18" charset="0"/>
                                      </a:rPr>
                                      <m:t>0</m:t>
                                    </m:r>
                                  </m:e>
                                </m:d>
                              </m:den>
                            </m:f>
                            <m:r>
                              <a:rPr lang="en-US" sz="2400" b="0" i="1">
                                <a:latin typeface="Cambria Math" panose="02040503050406030204" pitchFamily="18" charset="0"/>
                              </a:rPr>
                              <m:t>,  </m:t>
                            </m:r>
                            <m:r>
                              <a:rPr lang="en-US" sz="2400" b="0" i="1">
                                <a:latin typeface="Cambria Math" panose="02040503050406030204" pitchFamily="18" charset="0"/>
                              </a:rPr>
                              <m:t>𝑒𝑙𝑠𝑒</m:t>
                            </m:r>
                          </m:e>
                        </m:eqArr>
                      </m:e>
                    </m:d>
                  </m:oMath>
                </m:oMathPara>
              </a14:m>
              <a:endParaRPr lang="fa-IR" sz="3200"/>
            </a:p>
          </xdr:txBody>
        </xdr:sp>
      </mc:Choice>
      <mc:Fallback xmlns="">
        <xdr:sp macro="" textlink="">
          <xdr:nvSpPr>
            <xdr:cNvPr id="8" name="TextBox 7">
              <a:extLst>
                <a:ext uri="{FF2B5EF4-FFF2-40B4-BE49-F238E27FC236}">
                  <a16:creationId xmlns:a16="http://schemas.microsoft.com/office/drawing/2014/main" id="{86DA4C67-FA98-445B-BB5B-CB97B5F9A8D1}"/>
                </a:ext>
              </a:extLst>
            </xdr:cNvPr>
            <xdr:cNvSpPr txBox="1"/>
          </xdr:nvSpPr>
          <xdr:spPr>
            <a:xfrm>
              <a:off x="11185378992" y="212913"/>
              <a:ext cx="9353507" cy="1882588"/>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1" anchor="ctr">
              <a:noAutofit/>
            </a:bodyPr>
            <a:lstStyle/>
            <a:p>
              <a:pPr algn="ctr" rtl="0"/>
              <a:r>
                <a:rPr kumimoji="0" lang="en-US" sz="24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a:t>𝑃_𝑖 </a:t>
              </a:r>
              <a:r>
                <a:rPr lang="en-US" sz="2400" b="0" i="0">
                  <a:latin typeface="Cambria Math" panose="02040503050406030204" pitchFamily="18" charset="0"/>
                </a:rPr>
                <a:t> ={█(0,  min⁡(𝐹_𝑖  , 𝐶_𝑖 )&lt;𝐷_𝑖&lt;</a:t>
              </a:r>
              <a:r>
                <a:rPr kumimoji="0" lang="en-US" sz="24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a:t>m𝑎𝑥⁡(𝐹_𝑖  , 𝐶_𝑖 )@</a:t>
              </a:r>
              <a:r>
                <a:rPr lang="en-US" sz="2400" b="0" i="0">
                  <a:latin typeface="Cambria Math" panose="02040503050406030204" pitchFamily="18" charset="0"/>
                </a:rPr>
                <a:t>    @&amp;(min⁡(|𝐷_𝑖−𝐹_𝑖 |,</a:t>
              </a:r>
              <a:r>
                <a:rPr kumimoji="0" lang="en-US" sz="24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a:t>|𝐷_𝑖−𝐶_𝑖 |</a:t>
              </a:r>
              <a:r>
                <a:rPr lang="en-US" sz="2400" b="0" i="0">
                  <a:latin typeface="Cambria Math" panose="02040503050406030204" pitchFamily="18" charset="0"/>
                </a:rPr>
                <a:t>)∗|𝐹_𝑖−𝐶_𝑖 |)/𝑚𝑎𝑥{1−max⁡(𝐶_𝑖,𝐹_𝑖 ),min⁡(𝐶_𝑖,𝐹_𝑖 )−0} ,  𝑒𝑙𝑠𝑒)┤</a:t>
              </a:r>
              <a:endParaRPr lang="fa-IR" sz="32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5A03B-F3A3-4EB0-A50F-2909562EFB53}">
  <sheetPr codeName="Sheet2"/>
  <dimension ref="B3:M25"/>
  <sheetViews>
    <sheetView rightToLeft="1" tabSelected="1" topLeftCell="A10" zoomScale="115" zoomScaleNormal="115" workbookViewId="0">
      <selection activeCell="O14" sqref="O14"/>
    </sheetView>
  </sheetViews>
  <sheetFormatPr defaultRowHeight="14.25" x14ac:dyDescent="0.2"/>
  <cols>
    <col min="1" max="2" width="9" style="22"/>
    <col min="3" max="3" width="24.625" style="22" customWidth="1"/>
    <col min="4" max="4" width="9" style="22"/>
    <col min="5" max="6" width="11.375" style="22" bestFit="1" customWidth="1"/>
    <col min="7" max="16384" width="9" style="22"/>
  </cols>
  <sheetData>
    <row r="3" spans="2:13" x14ac:dyDescent="0.2">
      <c r="B3" s="42"/>
      <c r="C3" s="42"/>
      <c r="D3" s="42"/>
      <c r="E3" s="42"/>
      <c r="F3" s="42"/>
      <c r="G3" s="42"/>
      <c r="H3" s="42"/>
      <c r="I3" s="42"/>
      <c r="J3" s="42"/>
      <c r="K3" s="42"/>
      <c r="L3" s="42"/>
      <c r="M3" s="42"/>
    </row>
    <row r="4" spans="2:13" x14ac:dyDescent="0.2">
      <c r="B4" s="42"/>
      <c r="C4" s="42"/>
      <c r="D4" s="42"/>
      <c r="E4" s="42"/>
      <c r="F4" s="42"/>
      <c r="G4" s="42"/>
      <c r="H4" s="42"/>
      <c r="I4" s="42"/>
      <c r="J4" s="42"/>
      <c r="K4" s="42"/>
      <c r="L4" s="42"/>
      <c r="M4" s="42"/>
    </row>
    <row r="5" spans="2:13" x14ac:dyDescent="0.2">
      <c r="B5" s="42"/>
      <c r="C5" s="42"/>
      <c r="D5" s="42"/>
      <c r="E5" s="42"/>
      <c r="F5" s="42"/>
      <c r="G5" s="42"/>
      <c r="H5" s="42"/>
      <c r="I5" s="42"/>
      <c r="J5" s="42"/>
      <c r="K5" s="42"/>
      <c r="L5" s="42"/>
      <c r="M5" s="42"/>
    </row>
    <row r="6" spans="2:13" x14ac:dyDescent="0.2">
      <c r="B6" s="42"/>
      <c r="C6" s="42"/>
      <c r="D6" s="42"/>
      <c r="E6" s="42"/>
      <c r="F6" s="42"/>
      <c r="G6" s="42"/>
      <c r="H6" s="42"/>
      <c r="I6" s="42"/>
      <c r="J6" s="42"/>
      <c r="K6" s="42"/>
      <c r="L6" s="42"/>
      <c r="M6" s="42"/>
    </row>
    <row r="7" spans="2:13" x14ac:dyDescent="0.2">
      <c r="B7" s="42"/>
      <c r="C7" s="42"/>
      <c r="D7" s="42"/>
      <c r="E7" s="42"/>
      <c r="F7" s="42"/>
      <c r="G7" s="42"/>
      <c r="H7" s="42"/>
      <c r="I7" s="42"/>
      <c r="J7" s="42"/>
      <c r="K7" s="42"/>
      <c r="L7" s="42"/>
      <c r="M7" s="42"/>
    </row>
    <row r="8" spans="2:13" ht="19.5" x14ac:dyDescent="0.25">
      <c r="B8" s="42"/>
      <c r="C8" s="42"/>
      <c r="D8" s="43"/>
      <c r="E8" s="42"/>
      <c r="F8" s="42"/>
      <c r="G8" s="42"/>
      <c r="H8" s="42"/>
      <c r="I8" s="42"/>
      <c r="J8" s="42"/>
      <c r="K8" s="42"/>
      <c r="L8" s="42"/>
      <c r="M8" s="42"/>
    </row>
    <row r="9" spans="2:13" x14ac:dyDescent="0.2">
      <c r="B9" s="42"/>
      <c r="C9" s="42"/>
      <c r="D9" s="42"/>
      <c r="E9" s="42"/>
      <c r="F9" s="42"/>
      <c r="G9" s="42"/>
      <c r="H9" s="42"/>
      <c r="I9" s="42"/>
      <c r="J9" s="42"/>
      <c r="K9" s="42"/>
      <c r="L9" s="42"/>
      <c r="M9" s="42"/>
    </row>
    <row r="10" spans="2:13" ht="15" x14ac:dyDescent="0.2">
      <c r="B10" s="42"/>
      <c r="C10" s="42"/>
      <c r="D10" s="44"/>
      <c r="E10" s="42"/>
      <c r="F10" s="42"/>
      <c r="G10" s="42"/>
      <c r="H10" s="42"/>
      <c r="I10" s="42"/>
      <c r="J10" s="42"/>
      <c r="K10" s="42"/>
      <c r="L10" s="42"/>
      <c r="M10" s="42"/>
    </row>
    <row r="11" spans="2:13" x14ac:dyDescent="0.2">
      <c r="B11" s="42"/>
      <c r="C11" s="42"/>
      <c r="D11" s="42"/>
      <c r="E11" s="42"/>
      <c r="F11" s="42"/>
      <c r="G11" s="42"/>
      <c r="H11" s="42"/>
      <c r="I11" s="42"/>
      <c r="J11" s="42"/>
      <c r="K11" s="42"/>
      <c r="L11" s="42"/>
      <c r="M11" s="42"/>
    </row>
    <row r="12" spans="2:13" x14ac:dyDescent="0.2">
      <c r="B12" s="42"/>
      <c r="C12" s="42"/>
      <c r="D12" s="42"/>
      <c r="E12" s="42"/>
      <c r="F12" s="42"/>
      <c r="G12" s="42"/>
      <c r="H12" s="42"/>
      <c r="I12" s="42"/>
      <c r="J12" s="42"/>
      <c r="K12" s="42"/>
      <c r="L12" s="42"/>
      <c r="M12" s="42"/>
    </row>
    <row r="13" spans="2:13" x14ac:dyDescent="0.2">
      <c r="B13" s="42"/>
      <c r="C13" s="42"/>
      <c r="D13" s="42"/>
      <c r="E13" s="42"/>
      <c r="F13" s="42"/>
      <c r="G13" s="42"/>
      <c r="H13" s="42"/>
      <c r="I13" s="42"/>
      <c r="J13" s="42"/>
      <c r="K13" s="42"/>
      <c r="L13" s="42"/>
      <c r="M13" s="42"/>
    </row>
    <row r="14" spans="2:13" x14ac:dyDescent="0.2">
      <c r="B14" s="42"/>
      <c r="C14" s="42"/>
      <c r="D14" s="42"/>
      <c r="E14" s="42"/>
      <c r="F14" s="42"/>
      <c r="G14" s="42"/>
      <c r="H14" s="42"/>
      <c r="I14" s="42"/>
      <c r="J14" s="42"/>
      <c r="K14" s="42"/>
      <c r="L14" s="42"/>
      <c r="M14" s="42"/>
    </row>
    <row r="15" spans="2:13" x14ac:dyDescent="0.2">
      <c r="B15" s="42"/>
      <c r="C15" s="42"/>
      <c r="D15" s="42"/>
      <c r="E15" s="42"/>
      <c r="F15" s="42"/>
      <c r="G15" s="42"/>
      <c r="H15" s="42"/>
      <c r="I15" s="42"/>
      <c r="J15" s="42"/>
      <c r="K15" s="42"/>
      <c r="L15" s="42"/>
      <c r="M15" s="42"/>
    </row>
    <row r="16" spans="2:13" x14ac:dyDescent="0.2">
      <c r="B16" s="42"/>
      <c r="C16" s="42"/>
      <c r="D16" s="42"/>
      <c r="E16" s="42"/>
      <c r="F16" s="42"/>
      <c r="G16" s="42"/>
      <c r="H16" s="42"/>
      <c r="I16" s="42"/>
      <c r="J16" s="42"/>
      <c r="K16" s="42"/>
      <c r="L16" s="42"/>
      <c r="M16" s="42"/>
    </row>
    <row r="17" spans="2:13" x14ac:dyDescent="0.2">
      <c r="B17" s="42"/>
      <c r="C17" s="42"/>
      <c r="D17" s="42"/>
      <c r="E17" s="42"/>
      <c r="F17" s="42"/>
      <c r="G17" s="42"/>
      <c r="H17" s="42"/>
      <c r="I17" s="42"/>
      <c r="J17" s="42"/>
      <c r="K17" s="42"/>
      <c r="L17" s="42"/>
      <c r="M17" s="42"/>
    </row>
    <row r="18" spans="2:13" x14ac:dyDescent="0.2">
      <c r="B18" s="42"/>
      <c r="C18" s="42"/>
      <c r="D18" s="42"/>
      <c r="E18" s="42"/>
      <c r="F18" s="42"/>
      <c r="G18" s="42"/>
      <c r="H18" s="42"/>
      <c r="I18" s="42"/>
      <c r="J18" s="42"/>
      <c r="K18" s="42"/>
      <c r="L18" s="42"/>
      <c r="M18" s="42"/>
    </row>
    <row r="19" spans="2:13" x14ac:dyDescent="0.2">
      <c r="B19" s="42"/>
      <c r="C19" s="42"/>
      <c r="D19" s="42"/>
      <c r="E19" s="42"/>
      <c r="F19" s="42"/>
      <c r="G19" s="42"/>
      <c r="H19" s="42"/>
      <c r="I19" s="42"/>
      <c r="J19" s="42"/>
      <c r="K19" s="42"/>
      <c r="L19" s="42"/>
      <c r="M19" s="42"/>
    </row>
    <row r="20" spans="2:13" x14ac:dyDescent="0.2">
      <c r="B20" s="42"/>
      <c r="C20" s="42"/>
      <c r="D20" s="42"/>
      <c r="E20" s="42"/>
      <c r="F20" s="42"/>
      <c r="G20" s="42"/>
      <c r="H20" s="42"/>
      <c r="I20" s="42"/>
      <c r="J20" s="42"/>
      <c r="K20" s="42"/>
      <c r="L20" s="42"/>
      <c r="M20" s="42"/>
    </row>
    <row r="22" spans="2:13" ht="15" thickBot="1" x14ac:dyDescent="0.25"/>
    <row r="23" spans="2:13" ht="29.25" customHeight="1" thickTop="1" thickBot="1" x14ac:dyDescent="0.25">
      <c r="B23" s="64" t="s">
        <v>9</v>
      </c>
      <c r="C23" s="65" t="s">
        <v>243</v>
      </c>
      <c r="E23" s="64" t="s">
        <v>197</v>
      </c>
      <c r="F23" s="65"/>
      <c r="H23" s="64" t="s">
        <v>198</v>
      </c>
      <c r="I23" s="65"/>
    </row>
    <row r="24" spans="2:13" ht="15" thickTop="1" x14ac:dyDescent="0.2"/>
    <row r="25" spans="2:13" ht="21" x14ac:dyDescent="0.2">
      <c r="B25" s="45" t="s">
        <v>199</v>
      </c>
      <c r="C25" s="46"/>
      <c r="E25" s="45" t="s">
        <v>200</v>
      </c>
      <c r="F25" s="46"/>
    </row>
  </sheetData>
  <sheetProtection algorithmName="SHA-512" hashValue="xgh9gmXjUUfkDS+7HMfDomJISWLPx6XCqOZzRv301HyeYrEyjS7HqIVea9NV5OYm0WwIMYZc47uZ9NnFScXKQA==" saltValue="28T+YU0XsUch/2tE5Ma7kw==" spinCount="100000" sheet="1" objects="1" scenarios="1"/>
  <pageMargins left="0.7" right="0.7" top="0.75" bottom="0.75" header="0.3" footer="0.3"/>
  <pageSetup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Button 1">
              <controlPr defaultSize="0" print="0" autoFill="0" autoPict="0" macro="[0]!policy">
                <anchor moveWithCells="1">
                  <from>
                    <xdr:col>11</xdr:col>
                    <xdr:colOff>123825</xdr:colOff>
                    <xdr:row>22</xdr:row>
                    <xdr:rowOff>361950</xdr:rowOff>
                  </from>
                  <to>
                    <xdr:col>12</xdr:col>
                    <xdr:colOff>152400</xdr:colOff>
                    <xdr:row>24</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22694-2466-4895-BA2B-F25B1FAEF65A}">
  <sheetPr codeName="Sheet1">
    <tabColor rgb="FF0099FF"/>
  </sheetPr>
  <dimension ref="B2:I78"/>
  <sheetViews>
    <sheetView rightToLeft="1" zoomScaleNormal="100" workbookViewId="0">
      <pane xSplit="7" ySplit="4" topLeftCell="H59" activePane="bottomRight" state="frozen"/>
      <selection activeCell="B24" sqref="B24:B26"/>
      <selection pane="topRight" activeCell="B24" sqref="B24:B26"/>
      <selection pane="bottomLeft" activeCell="B24" sqref="B24:B26"/>
      <selection pane="bottomRight" activeCell="C14" sqref="C14"/>
    </sheetView>
  </sheetViews>
  <sheetFormatPr defaultRowHeight="14.25" x14ac:dyDescent="0.2"/>
  <cols>
    <col min="1" max="1" width="9" style="9"/>
    <col min="2" max="2" width="35.375" style="9" customWidth="1"/>
    <col min="3" max="3" width="31" style="9" bestFit="1" customWidth="1"/>
    <col min="4" max="4" width="29.75" style="9" bestFit="1" customWidth="1"/>
    <col min="5" max="5" width="24.875" style="9" customWidth="1"/>
    <col min="6" max="6" width="14.5" style="9" customWidth="1"/>
    <col min="7" max="7" width="6.25" style="9" bestFit="1" customWidth="1"/>
    <col min="8" max="8" width="0.375" style="9" customWidth="1"/>
    <col min="9" max="9" width="16.75" style="9" customWidth="1"/>
    <col min="10" max="10" width="12.375" style="9" customWidth="1"/>
    <col min="11" max="16384" width="9" style="9"/>
  </cols>
  <sheetData>
    <row r="2" spans="2:8" ht="37.5" customHeight="1" x14ac:dyDescent="0.2">
      <c r="B2" s="24" t="s">
        <v>9</v>
      </c>
      <c r="C2" s="47" t="str">
        <f>Home!C23</f>
        <v>a</v>
      </c>
      <c r="D2" s="25"/>
      <c r="E2" s="86">
        <f>100*COUNTA(C9:C12,C15:C16,C19:C21,C23:C25,C29:C31,C34:C36,C39:C41,C44:C46)/24</f>
        <v>25</v>
      </c>
      <c r="F2" s="87"/>
    </row>
    <row r="3" spans="2:8" ht="16.5" customHeight="1" x14ac:dyDescent="0.2">
      <c r="B3" s="26"/>
      <c r="C3" s="13"/>
      <c r="D3" s="25"/>
      <c r="E3" s="14"/>
      <c r="F3" s="14"/>
    </row>
    <row r="4" spans="2:8" s="25" customFormat="1" ht="7.5" customHeight="1" x14ac:dyDescent="0.2"/>
    <row r="6" spans="2:8" s="17" customFormat="1" ht="15" x14ac:dyDescent="0.2">
      <c r="B6" s="27" t="s">
        <v>240</v>
      </c>
    </row>
    <row r="7" spans="2:8" s="17" customFormat="1" ht="15" x14ac:dyDescent="0.2">
      <c r="B7" s="27"/>
    </row>
    <row r="8" spans="2:8" s="17" customFormat="1" ht="20.100000000000001" customHeight="1" thickBot="1" x14ac:dyDescent="0.25">
      <c r="B8" s="28" t="s">
        <v>162</v>
      </c>
      <c r="C8" s="58" t="s">
        <v>163</v>
      </c>
      <c r="D8" s="28" t="s">
        <v>169</v>
      </c>
      <c r="E8" s="28" t="s">
        <v>170</v>
      </c>
      <c r="F8" s="28" t="s">
        <v>168</v>
      </c>
      <c r="G8" s="28" t="s">
        <v>171</v>
      </c>
    </row>
    <row r="9" spans="2:8" s="17" customFormat="1" ht="20.100000000000001" customHeight="1" thickTop="1" x14ac:dyDescent="0.2">
      <c r="B9" s="56" t="s">
        <v>164</v>
      </c>
      <c r="C9" s="66">
        <v>0.25</v>
      </c>
      <c r="D9" s="57">
        <v>0.16539999999999999</v>
      </c>
      <c r="E9" s="3">
        <v>0.2</v>
      </c>
      <c r="F9" s="3">
        <f t="shared" ref="F9:F11" si="0">ABS(E9-C9)-ABS(D9-C9)-IF(C9&lt;AVERAGE(D9:E9),-G9,G9)</f>
        <v>-3.6762500000000017E-2</v>
      </c>
      <c r="G9" s="29">
        <f>IF(OR(C9&gt;MAX(D9:E9),C9&lt;MIN(D9:E9)),(ABS(E9-D9)*MIN(ABS(C9-D9),ABS(C9-E9)))/MAX(1-MAX(D9:E9),MIN(D9:E9)),0)</f>
        <v>2.1625000000000008E-3</v>
      </c>
    </row>
    <row r="10" spans="2:8" s="17" customFormat="1" ht="20.100000000000001" customHeight="1" x14ac:dyDescent="0.2">
      <c r="B10" s="56" t="s">
        <v>165</v>
      </c>
      <c r="C10" s="67">
        <v>0.25</v>
      </c>
      <c r="D10" s="57">
        <v>0.51880000000000004</v>
      </c>
      <c r="E10" s="3">
        <v>0.4</v>
      </c>
      <c r="F10" s="3">
        <f t="shared" si="0"/>
        <v>-8.1767581047381549E-2</v>
      </c>
      <c r="G10" s="29">
        <f t="shared" ref="G10:G12" si="1">IF(OR(C10&gt;MAX(D10:E10),C10&lt;MIN(D10:E10)),(ABS(E10-D10)*MIN(ABS(C10-D10),ABS(C10-E10)))/MAX(1-MAX(D10:E10),MIN(D10:E10)),0)</f>
        <v>3.7032418952618468E-2</v>
      </c>
    </row>
    <row r="11" spans="2:8" s="17" customFormat="1" ht="20.100000000000001" customHeight="1" x14ac:dyDescent="0.2">
      <c r="B11" s="56" t="s">
        <v>166</v>
      </c>
      <c r="C11" s="67">
        <v>0.25</v>
      </c>
      <c r="D11" s="57">
        <v>0.24060000000000001</v>
      </c>
      <c r="E11" s="3">
        <v>0.2</v>
      </c>
      <c r="F11" s="3">
        <f t="shared" si="0"/>
        <v>4.0097445351593361E-2</v>
      </c>
      <c r="G11" s="29">
        <f t="shared" si="1"/>
        <v>5.0255464840663643E-4</v>
      </c>
    </row>
    <row r="12" spans="2:8" s="17" customFormat="1" ht="20.100000000000001" customHeight="1" thickBot="1" x14ac:dyDescent="0.25">
      <c r="B12" s="56" t="s">
        <v>167</v>
      </c>
      <c r="C12" s="68">
        <v>0.25</v>
      </c>
      <c r="D12" s="57">
        <v>7.5200000000000003E-2</v>
      </c>
      <c r="E12" s="3">
        <v>0.2</v>
      </c>
      <c r="F12" s="30">
        <f>ABS(E12-C12)-ABS(D12-C12)-IF(C12&lt;AVERAGE(D12:E12),-G12,G12)</f>
        <v>-0.13260000000000002</v>
      </c>
      <c r="G12" s="29">
        <f t="shared" si="1"/>
        <v>7.7999999999999988E-3</v>
      </c>
    </row>
    <row r="13" spans="2:8" s="17" customFormat="1" ht="29.25" customHeight="1" thickTop="1" thickBot="1" x14ac:dyDescent="0.25">
      <c r="B13" s="31"/>
      <c r="C13" s="59" t="str">
        <f>IF(SUM(C9:C12)=1,"اطلاعات صحت دارد","عدم صحت داده‌ها")</f>
        <v>اطلاعات صحت دارد</v>
      </c>
      <c r="D13" s="5"/>
      <c r="E13" s="5"/>
      <c r="F13" s="32">
        <f>SUM(F9:F12)/(ABS(E9-D9)+ABS(D10-E10)+ABS(E11-D11)+ABS(E12-D12))</f>
        <v>-0.66195933405203333</v>
      </c>
      <c r="G13" s="33"/>
    </row>
    <row r="14" spans="2:8" s="17" customFormat="1" ht="21" customHeight="1" thickBot="1" x14ac:dyDescent="0.25">
      <c r="B14" s="34"/>
      <c r="C14" s="34"/>
      <c r="D14" s="34"/>
      <c r="E14" s="34"/>
      <c r="F14" s="34"/>
    </row>
    <row r="15" spans="2:8" s="17" customFormat="1" ht="48.75" customHeight="1" thickTop="1" x14ac:dyDescent="0.2">
      <c r="B15" s="60" t="s">
        <v>213</v>
      </c>
      <c r="C15" s="69" t="s">
        <v>244</v>
      </c>
      <c r="D15" s="34"/>
      <c r="E15" s="34"/>
      <c r="F15" s="34"/>
      <c r="H15" s="35">
        <f>IF(C15="کوچک",2,IF(C15="متوسط",3,4))</f>
        <v>3</v>
      </c>
    </row>
    <row r="16" spans="2:8" s="17" customFormat="1" ht="48.75" customHeight="1" thickBot="1" x14ac:dyDescent="0.25">
      <c r="B16" s="60" t="s">
        <v>242</v>
      </c>
      <c r="C16" s="70" t="s">
        <v>245</v>
      </c>
      <c r="D16" s="34"/>
      <c r="E16" s="34"/>
      <c r="F16" s="34"/>
      <c r="H16" s="35">
        <f>H15*IF(C16="کاملا مخالف",1/3,IF(C16="مخالف",1/2,IF(C16="موافق",2,IF(C16="کاملا موافق",3,1))))</f>
        <v>6</v>
      </c>
    </row>
    <row r="17" spans="2:9" s="17" customFormat="1" ht="15.75" thickTop="1" x14ac:dyDescent="0.2">
      <c r="B17" s="34"/>
      <c r="C17" s="34"/>
      <c r="D17" s="34"/>
      <c r="E17" s="34"/>
      <c r="F17" s="34"/>
    </row>
    <row r="18" spans="2:9" ht="15" thickBot="1" x14ac:dyDescent="0.25"/>
    <row r="19" spans="2:9" ht="15" thickTop="1" x14ac:dyDescent="0.2">
      <c r="B19" s="61" t="s">
        <v>6</v>
      </c>
      <c r="C19" s="71"/>
      <c r="E19" s="90" t="s">
        <v>10</v>
      </c>
      <c r="F19" s="91"/>
    </row>
    <row r="20" spans="2:9" x14ac:dyDescent="0.2">
      <c r="B20" s="62" t="str">
        <f>"یک استاد قوی و گران برای تدریس "&amp;C19&amp;" از نظر شما:"</f>
        <v>یک استاد قوی و گران برای تدریس  از نظر شما:</v>
      </c>
      <c r="C20" s="72"/>
      <c r="E20" s="92" t="s">
        <v>11</v>
      </c>
      <c r="F20" s="93"/>
      <c r="I20" s="36"/>
    </row>
    <row r="21" spans="2:9" ht="15" thickBot="1" x14ac:dyDescent="0.25">
      <c r="B21" s="62" t="str">
        <f>"یک استاد معمولی با هزینه تدریس پایین‌تر برای تدریس "&amp;C19&amp;" از نظر شما:"</f>
        <v>یک استاد معمولی با هزینه تدریس پایین‌تر برای تدریس  از نظر شما:</v>
      </c>
      <c r="C21" s="73"/>
      <c r="E21" s="81"/>
      <c r="F21" s="94"/>
    </row>
    <row r="22" spans="2:9" ht="15.75" thickTop="1" thickBot="1" x14ac:dyDescent="0.25">
      <c r="B22" s="37"/>
      <c r="E22" s="81"/>
      <c r="F22" s="94"/>
    </row>
    <row r="23" spans="2:9" ht="15" thickTop="1" x14ac:dyDescent="0.2">
      <c r="B23" s="63" t="s">
        <v>7</v>
      </c>
      <c r="C23" s="71"/>
      <c r="E23" s="81"/>
      <c r="F23" s="94"/>
    </row>
    <row r="24" spans="2:9" x14ac:dyDescent="0.2">
      <c r="B24" s="62" t="str">
        <f>"یک استاد قوی و گران برای تدریس "&amp;C23&amp;" از نظر شما:"</f>
        <v>یک استاد قوی و گران برای تدریس  از نظر شما:</v>
      </c>
      <c r="C24" s="72"/>
      <c r="E24" s="81"/>
      <c r="F24" s="94"/>
    </row>
    <row r="25" spans="2:9" ht="15" thickBot="1" x14ac:dyDescent="0.25">
      <c r="B25" s="62" t="str">
        <f>"یک استاد معمولی با هزینه تدریس پایین‌تر برای تدریس "&amp;C23&amp;" از نظر شما:"</f>
        <v>یک استاد معمولی با هزینه تدریس پایین‌تر برای تدریس  از نظر شما:</v>
      </c>
      <c r="C25" s="73"/>
      <c r="E25" s="95"/>
      <c r="F25" s="96"/>
    </row>
    <row r="26" spans="2:9" ht="15" thickTop="1" x14ac:dyDescent="0.2"/>
    <row r="28" spans="2:9" ht="15" thickBot="1" x14ac:dyDescent="0.25">
      <c r="B28" s="88" t="str">
        <f>"تعداد شرکت‌کنندگان دوره "&amp;C19&amp;" (نفر)"</f>
        <v>تعداد شرکت‌کنندگان دوره  (نفر)</v>
      </c>
      <c r="C28" s="89"/>
      <c r="D28" s="38" t="s">
        <v>0</v>
      </c>
      <c r="F28" s="79" t="s">
        <v>10</v>
      </c>
      <c r="G28" s="80"/>
    </row>
    <row r="29" spans="2:9" ht="14.25" customHeight="1" thickTop="1" x14ac:dyDescent="0.2">
      <c r="B29" s="48" t="s">
        <v>3</v>
      </c>
      <c r="C29" s="71"/>
      <c r="D29" s="49" t="s">
        <v>206</v>
      </c>
      <c r="F29" s="81" t="s">
        <v>214</v>
      </c>
      <c r="G29" s="82"/>
    </row>
    <row r="30" spans="2:9" x14ac:dyDescent="0.2">
      <c r="B30" s="48" t="s">
        <v>4</v>
      </c>
      <c r="C30" s="72"/>
      <c r="D30" s="49" t="s">
        <v>1</v>
      </c>
      <c r="F30" s="81"/>
      <c r="G30" s="82"/>
    </row>
    <row r="31" spans="2:9" ht="15" thickBot="1" x14ac:dyDescent="0.25">
      <c r="B31" s="48" t="s">
        <v>5</v>
      </c>
      <c r="C31" s="73"/>
      <c r="D31" s="49" t="s">
        <v>207</v>
      </c>
      <c r="F31" s="81"/>
      <c r="G31" s="82"/>
    </row>
    <row r="32" spans="2:9" ht="15" thickTop="1" x14ac:dyDescent="0.2">
      <c r="F32" s="81"/>
      <c r="G32" s="82"/>
    </row>
    <row r="33" spans="2:8" ht="15" thickBot="1" x14ac:dyDescent="0.25">
      <c r="B33" s="88" t="str">
        <f>"امتیاز شرکت‌کنندگان دوره "&amp;C19&amp;" از 10"</f>
        <v>امتیاز شرکت‌کنندگان دوره  از 10</v>
      </c>
      <c r="C33" s="89"/>
      <c r="D33" s="38" t="s">
        <v>0</v>
      </c>
      <c r="F33" s="81"/>
      <c r="G33" s="82"/>
    </row>
    <row r="34" spans="2:8" ht="15" thickTop="1" x14ac:dyDescent="0.2">
      <c r="B34" s="48" t="s">
        <v>3</v>
      </c>
      <c r="C34" s="71"/>
      <c r="D34" s="49" t="s">
        <v>8</v>
      </c>
      <c r="F34" s="81"/>
      <c r="G34" s="82"/>
    </row>
    <row r="35" spans="2:8" x14ac:dyDescent="0.2">
      <c r="B35" s="48" t="s">
        <v>4</v>
      </c>
      <c r="C35" s="72"/>
      <c r="D35" s="49" t="s">
        <v>1</v>
      </c>
      <c r="F35" s="81"/>
      <c r="G35" s="82"/>
      <c r="H35" s="25"/>
    </row>
    <row r="36" spans="2:8" ht="15" thickBot="1" x14ac:dyDescent="0.25">
      <c r="B36" s="48" t="s">
        <v>5</v>
      </c>
      <c r="C36" s="73"/>
      <c r="D36" s="49" t="s">
        <v>2</v>
      </c>
      <c r="E36" s="25"/>
      <c r="F36" s="81"/>
      <c r="G36" s="82"/>
      <c r="H36" s="25"/>
    </row>
    <row r="37" spans="2:8" ht="15" thickTop="1" x14ac:dyDescent="0.2">
      <c r="E37" s="25"/>
      <c r="F37" s="81"/>
      <c r="G37" s="82"/>
    </row>
    <row r="38" spans="2:8" ht="15" thickBot="1" x14ac:dyDescent="0.25">
      <c r="B38" s="88" t="str">
        <f>"زمان برگزاری دوره "&amp;C19&amp;" (ساعت)"</f>
        <v>زمان برگزاری دوره  (ساعت)</v>
      </c>
      <c r="C38" s="89"/>
      <c r="D38" s="38" t="s">
        <v>0</v>
      </c>
      <c r="F38" s="81"/>
      <c r="G38" s="82"/>
    </row>
    <row r="39" spans="2:8" ht="15" thickTop="1" x14ac:dyDescent="0.2">
      <c r="B39" s="48" t="s">
        <v>3</v>
      </c>
      <c r="C39" s="71"/>
      <c r="D39" s="49" t="s">
        <v>201</v>
      </c>
      <c r="F39" s="81"/>
      <c r="G39" s="82"/>
    </row>
    <row r="40" spans="2:8" x14ac:dyDescent="0.2">
      <c r="B40" s="48" t="s">
        <v>4</v>
      </c>
      <c r="C40" s="72"/>
      <c r="D40" s="49" t="s">
        <v>203</v>
      </c>
      <c r="F40" s="81"/>
      <c r="G40" s="82"/>
    </row>
    <row r="41" spans="2:8" ht="15" thickBot="1" x14ac:dyDescent="0.25">
      <c r="B41" s="48" t="s">
        <v>5</v>
      </c>
      <c r="C41" s="73"/>
      <c r="D41" s="49" t="s">
        <v>202</v>
      </c>
      <c r="F41" s="81"/>
      <c r="G41" s="82"/>
    </row>
    <row r="42" spans="2:8" ht="15" thickTop="1" x14ac:dyDescent="0.2">
      <c r="F42" s="81"/>
      <c r="G42" s="82"/>
    </row>
    <row r="43" spans="2:8" ht="15" thickBot="1" x14ac:dyDescent="0.25">
      <c r="B43" s="88" t="str">
        <f>"سود خالص حاصل از برگزاری یک دوره "&amp;C40&amp;"ساعته"&amp;" "&amp;C19&amp;" (تومان)"</f>
        <v>سود خالص حاصل از برگزاری یک دوره ساعته  (تومان)</v>
      </c>
      <c r="C43" s="89"/>
      <c r="D43" s="38" t="s">
        <v>0</v>
      </c>
      <c r="F43" s="81"/>
      <c r="G43" s="82"/>
    </row>
    <row r="44" spans="2:8" ht="15" thickTop="1" x14ac:dyDescent="0.2">
      <c r="B44" s="48" t="s">
        <v>3</v>
      </c>
      <c r="C44" s="74"/>
      <c r="D44" s="49" t="s">
        <v>208</v>
      </c>
      <c r="F44" s="81"/>
      <c r="G44" s="82"/>
    </row>
    <row r="45" spans="2:8" x14ac:dyDescent="0.2">
      <c r="B45" s="48" t="s">
        <v>4</v>
      </c>
      <c r="C45" s="75"/>
      <c r="D45" s="49" t="s">
        <v>1</v>
      </c>
    </row>
    <row r="46" spans="2:8" ht="15" thickBot="1" x14ac:dyDescent="0.25">
      <c r="B46" s="48" t="s">
        <v>5</v>
      </c>
      <c r="C46" s="76"/>
      <c r="D46" s="49" t="s">
        <v>209</v>
      </c>
    </row>
    <row r="47" spans="2:8" ht="19.5" customHeight="1" thickTop="1" x14ac:dyDescent="0.2"/>
    <row r="51" spans="2:6" x14ac:dyDescent="0.2">
      <c r="B51" s="38" t="s">
        <v>210</v>
      </c>
      <c r="C51" s="38" t="str">
        <f>D29</f>
        <v>خلوت</v>
      </c>
      <c r="D51" s="38" t="str">
        <f>D30</f>
        <v>قابل قبول</v>
      </c>
      <c r="E51" s="38" t="str">
        <f>D31</f>
        <v>شلوغ</v>
      </c>
    </row>
    <row r="52" spans="2:6" x14ac:dyDescent="0.2">
      <c r="B52" s="39" t="str">
        <f>D44</f>
        <v>کم‌بازده</v>
      </c>
      <c r="C52" s="39" t="str">
        <f>IFERROR(INDEX($C$44:$D$46,MATCH($B52,$D$44:$D$46,0),1)/INDEX($C$29:$D$31,MATCH(C$51,$D$29:$D$31,0),1),"no entered data")</f>
        <v>no entered data</v>
      </c>
      <c r="D52" s="39" t="str">
        <f t="shared" ref="D52:E54" si="2">IFERROR(INDEX($C$44:$D$46,MATCH($B52,$D$44:$D$46,0),1)/INDEX($C$29:$D$31,MATCH(D$51,$D$29:$D$31,0),1),"no entered data")</f>
        <v>no entered data</v>
      </c>
      <c r="E52" s="39" t="str">
        <f t="shared" si="2"/>
        <v>no entered data</v>
      </c>
    </row>
    <row r="53" spans="2:6" x14ac:dyDescent="0.2">
      <c r="B53" s="39" t="str">
        <f t="shared" ref="B53:B54" si="3">D45</f>
        <v>قابل قبول</v>
      </c>
      <c r="C53" s="39" t="str">
        <f t="shared" ref="C53:C54" si="4">IFERROR(INDEX($C$44:$D$46,MATCH($B53,$D$44:$D$46,0),1)/INDEX($C$29:$D$31,MATCH(C$51,$D$29:$D$31,0),1),"no entered data")</f>
        <v>no entered data</v>
      </c>
      <c r="D53" s="39" t="str">
        <f t="shared" si="2"/>
        <v>no entered data</v>
      </c>
      <c r="E53" s="39" t="str">
        <f t="shared" si="2"/>
        <v>no entered data</v>
      </c>
    </row>
    <row r="54" spans="2:6" x14ac:dyDescent="0.2">
      <c r="B54" s="39" t="str">
        <f t="shared" si="3"/>
        <v>پربازده</v>
      </c>
      <c r="C54" s="39" t="str">
        <f t="shared" si="4"/>
        <v>no entered data</v>
      </c>
      <c r="D54" s="39" t="str">
        <f t="shared" si="2"/>
        <v>no entered data</v>
      </c>
      <c r="E54" s="39" t="str">
        <f t="shared" si="2"/>
        <v>no entered data</v>
      </c>
    </row>
    <row r="56" spans="2:6" ht="26.25" customHeight="1" x14ac:dyDescent="0.2">
      <c r="B56" s="85" t="s">
        <v>205</v>
      </c>
      <c r="C56" s="85"/>
      <c r="D56" s="40" t="str">
        <f>IFERROR(ROUNDUP(AVERAGE(C52:E54),-2),"no entered data")</f>
        <v>no entered data</v>
      </c>
      <c r="E56" s="38" t="s">
        <v>204</v>
      </c>
    </row>
    <row r="57" spans="2:6" ht="26.25" customHeight="1" x14ac:dyDescent="0.2">
      <c r="B57" s="85" t="s">
        <v>211</v>
      </c>
      <c r="C57" s="85"/>
      <c r="D57" s="40" t="str">
        <f>IFERROR(ROUNDUP(LARGE(C53:E55,5),-2),"no entered data")</f>
        <v>no entered data</v>
      </c>
      <c r="E57" s="38" t="s">
        <v>212</v>
      </c>
    </row>
    <row r="60" spans="2:6" x14ac:dyDescent="0.2">
      <c r="B60" s="41" t="s">
        <v>215</v>
      </c>
      <c r="C60" s="77"/>
      <c r="D60" s="83" t="e">
        <f>"  در پایان دوره بهتر است بین "&amp;ROUNDUP(C60/MAX(D56:D57)/AVERAGE(C29:C31),0)&amp;" تا "&amp;ROUNDUP(C60/MIN(D56:D57)/AVERAGE(C29:C31),0)&amp;" دوره برگزار کرده باشد."</f>
        <v>#DIV/0!</v>
      </c>
      <c r="E60" s="84"/>
      <c r="F60" s="84"/>
    </row>
    <row r="62" spans="2:6" x14ac:dyDescent="0.2">
      <c r="E62" s="79" t="s">
        <v>10</v>
      </c>
      <c r="F62" s="80"/>
    </row>
    <row r="63" spans="2:6" x14ac:dyDescent="0.2">
      <c r="E63" s="81" t="s">
        <v>241</v>
      </c>
      <c r="F63" s="82"/>
    </row>
    <row r="64" spans="2:6" x14ac:dyDescent="0.2">
      <c r="E64" s="81"/>
      <c r="F64" s="82"/>
    </row>
    <row r="65" spans="5:6" x14ac:dyDescent="0.2">
      <c r="E65" s="81"/>
      <c r="F65" s="82"/>
    </row>
    <row r="66" spans="5:6" x14ac:dyDescent="0.2">
      <c r="E66" s="81"/>
      <c r="F66" s="82"/>
    </row>
    <row r="67" spans="5:6" x14ac:dyDescent="0.2">
      <c r="E67" s="81"/>
      <c r="F67" s="82"/>
    </row>
    <row r="68" spans="5:6" x14ac:dyDescent="0.2">
      <c r="E68" s="81"/>
      <c r="F68" s="82"/>
    </row>
    <row r="69" spans="5:6" x14ac:dyDescent="0.2">
      <c r="E69" s="81"/>
      <c r="F69" s="82"/>
    </row>
    <row r="70" spans="5:6" x14ac:dyDescent="0.2">
      <c r="E70" s="81"/>
      <c r="F70" s="82"/>
    </row>
    <row r="71" spans="5:6" x14ac:dyDescent="0.2">
      <c r="E71" s="81"/>
      <c r="F71" s="82"/>
    </row>
    <row r="72" spans="5:6" x14ac:dyDescent="0.2">
      <c r="E72" s="81"/>
      <c r="F72" s="82"/>
    </row>
    <row r="73" spans="5:6" x14ac:dyDescent="0.2">
      <c r="E73" s="81"/>
      <c r="F73" s="82"/>
    </row>
    <row r="74" spans="5:6" x14ac:dyDescent="0.2">
      <c r="E74" s="81"/>
      <c r="F74" s="82"/>
    </row>
    <row r="75" spans="5:6" x14ac:dyDescent="0.2">
      <c r="E75" s="81"/>
      <c r="F75" s="82"/>
    </row>
    <row r="76" spans="5:6" x14ac:dyDescent="0.2">
      <c r="E76" s="81"/>
      <c r="F76" s="82"/>
    </row>
    <row r="77" spans="5:6" x14ac:dyDescent="0.2">
      <c r="E77" s="81"/>
      <c r="F77" s="82"/>
    </row>
    <row r="78" spans="5:6" x14ac:dyDescent="0.2">
      <c r="E78" s="81"/>
      <c r="F78" s="82"/>
    </row>
  </sheetData>
  <mergeCells count="14">
    <mergeCell ref="E2:F2"/>
    <mergeCell ref="B33:C33"/>
    <mergeCell ref="B28:C28"/>
    <mergeCell ref="B38:C38"/>
    <mergeCell ref="B43:C43"/>
    <mergeCell ref="E19:F19"/>
    <mergeCell ref="E20:F25"/>
    <mergeCell ref="F28:G28"/>
    <mergeCell ref="F29:G44"/>
    <mergeCell ref="E62:F62"/>
    <mergeCell ref="E63:F78"/>
    <mergeCell ref="D60:F60"/>
    <mergeCell ref="B56:C56"/>
    <mergeCell ref="B57:C57"/>
  </mergeCells>
  <conditionalFormatting sqref="E2:F3">
    <cfRule type="dataBar" priority="10">
      <dataBar>
        <cfvo type="num" val="0"/>
        <cfvo type="num" val="100"/>
        <color rgb="FF00B050"/>
      </dataBar>
      <extLst>
        <ext xmlns:x14="http://schemas.microsoft.com/office/spreadsheetml/2009/9/main" uri="{B025F937-C7B1-47D3-B67F-A62EFF666E3E}">
          <x14:id>{6C7C651E-F787-49A1-A766-EE9590D67383}</x14:id>
        </ext>
      </extLst>
    </cfRule>
  </conditionalFormatting>
  <conditionalFormatting sqref="E9:E13">
    <cfRule type="dataBar" priority="9">
      <dataBar>
        <cfvo type="min"/>
        <cfvo type="max"/>
        <color rgb="FFFFB628"/>
      </dataBar>
      <extLst>
        <ext xmlns:x14="http://schemas.microsoft.com/office/spreadsheetml/2009/9/main" uri="{B025F937-C7B1-47D3-B67F-A62EFF666E3E}">
          <x14:id>{B9AECA19-977F-4139-8E0D-7E15D608A74E}</x14:id>
        </ext>
      </extLst>
    </cfRule>
  </conditionalFormatting>
  <conditionalFormatting sqref="D9:D13">
    <cfRule type="dataBar" priority="8">
      <dataBar>
        <cfvo type="min"/>
        <cfvo type="max"/>
        <color rgb="FF63C384"/>
      </dataBar>
      <extLst>
        <ext xmlns:x14="http://schemas.microsoft.com/office/spreadsheetml/2009/9/main" uri="{B025F937-C7B1-47D3-B67F-A62EFF666E3E}">
          <x14:id>{C50DB77C-2EF5-4452-B8C1-699CD9412478}</x14:id>
        </ext>
      </extLst>
    </cfRule>
  </conditionalFormatting>
  <conditionalFormatting sqref="C9:C12">
    <cfRule type="cellIs" dxfId="17" priority="7" operator="lessThan">
      <formula>0</formula>
    </cfRule>
  </conditionalFormatting>
  <conditionalFormatting sqref="F9:F12">
    <cfRule type="dataBar" priority="6">
      <dataBar>
        <cfvo type="formula" val="-0.3"/>
        <cfvo type="num" val="0.3"/>
        <color rgb="FF63C384"/>
      </dataBar>
      <extLst>
        <ext xmlns:x14="http://schemas.microsoft.com/office/spreadsheetml/2009/9/main" uri="{B025F937-C7B1-47D3-B67F-A62EFF666E3E}">
          <x14:id>{20F539AE-5EEA-44E9-B961-2EB039028AD4}</x14:id>
        </ext>
      </extLst>
    </cfRule>
  </conditionalFormatting>
  <conditionalFormatting sqref="C52:E54">
    <cfRule type="dataBar" priority="5">
      <dataBar>
        <cfvo type="min"/>
        <cfvo type="max"/>
        <color rgb="FFFFB628"/>
      </dataBar>
      <extLst>
        <ext xmlns:x14="http://schemas.microsoft.com/office/spreadsheetml/2009/9/main" uri="{B025F937-C7B1-47D3-B67F-A62EFF666E3E}">
          <x14:id>{C3BBBEC7-A9F5-4512-B9F7-F5137BF732C9}</x14:id>
        </ext>
      </extLst>
    </cfRule>
  </conditionalFormatting>
  <conditionalFormatting sqref="C16">
    <cfRule type="containsText" dxfId="16" priority="3" operator="containsText" text="مو">
      <formula>NOT(ISERROR(SEARCH("مو",C16)))</formula>
    </cfRule>
    <cfRule type="containsText" dxfId="15" priority="4" operator="containsText" text="مخ">
      <formula>NOT(ISERROR(SEARCH("مخ",C16)))</formula>
    </cfRule>
  </conditionalFormatting>
  <conditionalFormatting sqref="F13">
    <cfRule type="dataBar" priority="2">
      <dataBar>
        <cfvo type="formula" val="-1"/>
        <cfvo type="num" val="1"/>
        <color rgb="FF63C384"/>
      </dataBar>
      <extLst>
        <ext xmlns:x14="http://schemas.microsoft.com/office/spreadsheetml/2009/9/main" uri="{B025F937-C7B1-47D3-B67F-A62EFF666E3E}">
          <x14:id>{D5B3ACE1-A66E-42B1-890F-020AD57FABBA}</x14:id>
        </ext>
      </extLst>
    </cfRule>
  </conditionalFormatting>
  <conditionalFormatting sqref="C13">
    <cfRule type="containsText" dxfId="14" priority="1" operator="containsText" text="عدم">
      <formula>NOT(ISERROR(SEARCH("عدم",C13)))</formula>
    </cfRule>
  </conditionalFormatting>
  <dataValidations count="2">
    <dataValidation type="list" allowBlank="1" showInputMessage="1" showErrorMessage="1" sqref="C15" xr:uid="{EDA59F5C-CA4F-4FE4-BD55-1AAF1E0F83C2}">
      <formula1>"کوچک,متوسط,بزرگ"</formula1>
    </dataValidation>
    <dataValidation type="list" allowBlank="1" showInputMessage="1" showErrorMessage="1" sqref="C16" xr:uid="{0E65C0E6-2E65-493D-A644-B8825F447F42}">
      <formula1>"کاملا مخالف,مخالف,نظری ندارم,موافق,کاملا موافق"</formula1>
    </dataValidation>
  </dataValidations>
  <pageMargins left="0.7" right="0.7" top="0.75" bottom="0.75" header="0.3" footer="0.3"/>
  <pageSetup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Button 3">
              <controlPr defaultSize="0" print="0" autoFill="0" autoPict="0" macro="[0]!myers">
                <anchor moveWithCells="1">
                  <from>
                    <xdr:col>3</xdr:col>
                    <xdr:colOff>1257300</xdr:colOff>
                    <xdr:row>1</xdr:row>
                    <xdr:rowOff>19050</xdr:rowOff>
                  </from>
                  <to>
                    <xdr:col>3</xdr:col>
                    <xdr:colOff>1971675</xdr:colOff>
                    <xdr:row>1</xdr:row>
                    <xdr:rowOff>419100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6C7C651E-F787-49A1-A766-EE9590D67383}">
            <x14:dataBar minLength="0" maxLength="100" gradient="0" direction="leftToRight">
              <x14:cfvo type="num">
                <xm:f>0</xm:f>
              </x14:cfvo>
              <x14:cfvo type="num">
                <xm:f>100</xm:f>
              </x14:cfvo>
              <x14:negativeFillColor rgb="FFFF0000"/>
              <x14:axisColor rgb="FF000000"/>
            </x14:dataBar>
          </x14:cfRule>
          <xm:sqref>E2:F3</xm:sqref>
        </x14:conditionalFormatting>
        <x14:conditionalFormatting xmlns:xm="http://schemas.microsoft.com/office/excel/2006/main">
          <x14:cfRule type="dataBar" id="{B9AECA19-977F-4139-8E0D-7E15D608A74E}">
            <x14:dataBar minLength="0" maxLength="100" gradient="0">
              <x14:cfvo type="autoMin"/>
              <x14:cfvo type="autoMax"/>
              <x14:negativeFillColor rgb="FFFF0000"/>
              <x14:axisColor rgb="FF000000"/>
            </x14:dataBar>
          </x14:cfRule>
          <xm:sqref>E9:E13</xm:sqref>
        </x14:conditionalFormatting>
        <x14:conditionalFormatting xmlns:xm="http://schemas.microsoft.com/office/excel/2006/main">
          <x14:cfRule type="dataBar" id="{C50DB77C-2EF5-4452-B8C1-699CD9412478}">
            <x14:dataBar minLength="0" maxLength="100" gradient="0">
              <x14:cfvo type="autoMin"/>
              <x14:cfvo type="autoMax"/>
              <x14:negativeFillColor rgb="FFFF0000"/>
              <x14:axisColor rgb="FF000000"/>
            </x14:dataBar>
          </x14:cfRule>
          <xm:sqref>D9:D13</xm:sqref>
        </x14:conditionalFormatting>
        <x14:conditionalFormatting xmlns:xm="http://schemas.microsoft.com/office/excel/2006/main">
          <x14:cfRule type="dataBar" id="{20F539AE-5EEA-44E9-B961-2EB039028AD4}">
            <x14:dataBar minLength="0" maxLength="100" gradient="0" direction="leftToRight">
              <x14:cfvo type="formula">
                <xm:f>-0.3</xm:f>
              </x14:cfvo>
              <x14:cfvo type="num">
                <xm:f>0.3</xm:f>
              </x14:cfvo>
              <x14:negativeFillColor rgb="FFFFC000"/>
              <x14:axisColor rgb="FF000000"/>
            </x14:dataBar>
          </x14:cfRule>
          <xm:sqref>F9:F12</xm:sqref>
        </x14:conditionalFormatting>
        <x14:conditionalFormatting xmlns:xm="http://schemas.microsoft.com/office/excel/2006/main">
          <x14:cfRule type="dataBar" id="{C3BBBEC7-A9F5-4512-B9F7-F5137BF732C9}">
            <x14:dataBar minLength="0" maxLength="100" border="1" negativeBarBorderColorSameAsPositive="0">
              <x14:cfvo type="autoMin"/>
              <x14:cfvo type="autoMax"/>
              <x14:borderColor rgb="FFFFB628"/>
              <x14:negativeFillColor rgb="FFFF0000"/>
              <x14:negativeBorderColor rgb="FFFF0000"/>
              <x14:axisColor rgb="FF000000"/>
            </x14:dataBar>
          </x14:cfRule>
          <xm:sqref>C52:E54</xm:sqref>
        </x14:conditionalFormatting>
        <x14:conditionalFormatting xmlns:xm="http://schemas.microsoft.com/office/excel/2006/main">
          <x14:cfRule type="dataBar" id="{D5B3ACE1-A66E-42B1-890F-020AD57FABBA}">
            <x14:dataBar minLength="0" maxLength="100" gradient="0" direction="leftToRight">
              <x14:cfvo type="formula">
                <xm:f>-1</xm:f>
              </x14:cfvo>
              <x14:cfvo type="num">
                <xm:f>1</xm:f>
              </x14:cfvo>
              <x14:negativeFillColor rgb="FFFFC000"/>
              <x14:axisColor rgb="FF000000"/>
            </x14:dataBar>
          </x14:cfRule>
          <xm:sqref>F13</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8ED56-D81C-4D08-ACA0-EBE0C6C3BA2A}">
  <sheetPr codeName="Sheet3">
    <tabColor rgb="FF0099FF"/>
  </sheetPr>
  <dimension ref="B1:F256"/>
  <sheetViews>
    <sheetView rightToLeft="1" zoomScale="85" zoomScaleNormal="85" workbookViewId="0">
      <pane xSplit="7" ySplit="4" topLeftCell="H235" activePane="bottomRight" state="frozen"/>
      <selection activeCell="B24" sqref="B24:B26"/>
      <selection pane="topRight" activeCell="B24" sqref="B24:B26"/>
      <selection pane="bottomLeft" activeCell="B24" sqref="B24:B26"/>
      <selection pane="bottomRight" activeCell="B9" sqref="B9:B256"/>
    </sheetView>
  </sheetViews>
  <sheetFormatPr defaultRowHeight="20.100000000000001" customHeight="1" x14ac:dyDescent="0.2"/>
  <cols>
    <col min="1" max="1" width="9" style="11"/>
    <col min="2" max="2" width="75.75" style="7" customWidth="1"/>
    <col min="3" max="3" width="24.25" style="15" customWidth="1"/>
    <col min="4" max="4" width="33.375" style="11" customWidth="1"/>
    <col min="5" max="5" width="25" style="11" customWidth="1"/>
    <col min="6" max="6" width="27" style="11" customWidth="1"/>
    <col min="7" max="7" width="7.125" style="11" customWidth="1"/>
    <col min="8" max="8" width="1" style="11" customWidth="1"/>
    <col min="9" max="9" width="16.75" style="11" customWidth="1"/>
    <col min="10" max="10" width="12.375" style="11" customWidth="1"/>
    <col min="11" max="16384" width="9" style="11"/>
  </cols>
  <sheetData>
    <row r="1" spans="2:6" s="9" customFormat="1" ht="14.25" x14ac:dyDescent="0.2">
      <c r="B1" s="7"/>
      <c r="C1" s="8"/>
    </row>
    <row r="2" spans="2:6" s="9" customFormat="1" ht="37.5" customHeight="1" x14ac:dyDescent="0.2">
      <c r="B2" s="10" t="s">
        <v>9</v>
      </c>
      <c r="C2" s="47" t="str">
        <f>Home!C23</f>
        <v>a</v>
      </c>
      <c r="D2" s="11"/>
      <c r="E2" s="86">
        <f>100*COUNTA(C9:C254)/50</f>
        <v>0</v>
      </c>
      <c r="F2" s="87"/>
    </row>
    <row r="3" spans="2:6" s="9" customFormat="1" ht="16.5" customHeight="1" x14ac:dyDescent="0.2">
      <c r="B3" s="12"/>
      <c r="C3" s="13"/>
      <c r="D3" s="11"/>
      <c r="E3" s="14"/>
      <c r="F3" s="14"/>
    </row>
    <row r="4" spans="2:6" ht="7.5" customHeight="1" x14ac:dyDescent="0.2"/>
    <row r="5" spans="2:6" s="9" customFormat="1" ht="14.25" x14ac:dyDescent="0.2">
      <c r="B5" s="7"/>
      <c r="C5" s="8"/>
    </row>
    <row r="6" spans="2:6" s="17" customFormat="1" ht="15" x14ac:dyDescent="0.2">
      <c r="B6" s="16" t="s">
        <v>240</v>
      </c>
    </row>
    <row r="7" spans="2:6" s="9" customFormat="1" ht="14.25" x14ac:dyDescent="0.2">
      <c r="B7" s="7"/>
      <c r="C7" s="8"/>
    </row>
    <row r="8" spans="2:6" ht="30" customHeight="1" thickBot="1" x14ac:dyDescent="0.25"/>
    <row r="9" spans="2:6" ht="20.100000000000001" customHeight="1" thickTop="1" thickBot="1" x14ac:dyDescent="0.25">
      <c r="B9" s="50" t="s">
        <v>12</v>
      </c>
      <c r="C9" s="78"/>
    </row>
    <row r="10" spans="2:6" ht="20.100000000000001" customHeight="1" thickTop="1" x14ac:dyDescent="0.2">
      <c r="B10" s="7" t="s">
        <v>62</v>
      </c>
      <c r="C10" s="8"/>
    </row>
    <row r="11" spans="2:6" ht="20.100000000000001" customHeight="1" x14ac:dyDescent="0.2">
      <c r="B11" s="7" t="s">
        <v>112</v>
      </c>
      <c r="C11" s="8"/>
    </row>
    <row r="12" spans="2:6" ht="20.100000000000001" customHeight="1" x14ac:dyDescent="0.2">
      <c r="C12" s="8"/>
    </row>
    <row r="13" spans="2:6" ht="20.100000000000001" customHeight="1" thickBot="1" x14ac:dyDescent="0.25">
      <c r="C13" s="8"/>
    </row>
    <row r="14" spans="2:6" ht="20.100000000000001" customHeight="1" thickTop="1" thickBot="1" x14ac:dyDescent="0.25">
      <c r="B14" s="50" t="s">
        <v>13</v>
      </c>
      <c r="C14" s="78"/>
    </row>
    <row r="15" spans="2:6" ht="20.100000000000001" customHeight="1" thickTop="1" x14ac:dyDescent="0.2">
      <c r="B15" s="7" t="s">
        <v>63</v>
      </c>
      <c r="C15" s="8"/>
    </row>
    <row r="16" spans="2:6" ht="20.100000000000001" customHeight="1" x14ac:dyDescent="0.2">
      <c r="B16" s="7" t="s">
        <v>113</v>
      </c>
      <c r="C16" s="8"/>
    </row>
    <row r="17" spans="2:3" ht="20.100000000000001" customHeight="1" x14ac:dyDescent="0.2">
      <c r="C17" s="8"/>
    </row>
    <row r="18" spans="2:3" ht="20.100000000000001" customHeight="1" thickBot="1" x14ac:dyDescent="0.25">
      <c r="C18" s="8"/>
    </row>
    <row r="19" spans="2:3" ht="20.100000000000001" customHeight="1" thickTop="1" thickBot="1" x14ac:dyDescent="0.25">
      <c r="B19" s="50" t="s">
        <v>14</v>
      </c>
      <c r="C19" s="65"/>
    </row>
    <row r="20" spans="2:3" ht="20.100000000000001" customHeight="1" thickTop="1" x14ac:dyDescent="0.2">
      <c r="B20" s="7" t="s">
        <v>64</v>
      </c>
      <c r="C20" s="8"/>
    </row>
    <row r="21" spans="2:3" ht="20.100000000000001" customHeight="1" x14ac:dyDescent="0.2">
      <c r="B21" s="7" t="s">
        <v>114</v>
      </c>
      <c r="C21" s="8"/>
    </row>
    <row r="22" spans="2:3" ht="20.100000000000001" customHeight="1" x14ac:dyDescent="0.2">
      <c r="C22" s="8"/>
    </row>
    <row r="23" spans="2:3" ht="20.100000000000001" customHeight="1" thickBot="1" x14ac:dyDescent="0.25">
      <c r="C23" s="8"/>
    </row>
    <row r="24" spans="2:3" ht="20.100000000000001" customHeight="1" thickTop="1" thickBot="1" x14ac:dyDescent="0.25">
      <c r="B24" s="50" t="s">
        <v>15</v>
      </c>
      <c r="C24" s="65"/>
    </row>
    <row r="25" spans="2:3" ht="20.100000000000001" customHeight="1" thickTop="1" x14ac:dyDescent="0.2">
      <c r="B25" s="7" t="s">
        <v>65</v>
      </c>
      <c r="C25" s="8"/>
    </row>
    <row r="26" spans="2:3" ht="20.100000000000001" customHeight="1" x14ac:dyDescent="0.2">
      <c r="B26" s="7" t="s">
        <v>139</v>
      </c>
      <c r="C26" s="8"/>
    </row>
    <row r="27" spans="2:3" ht="20.100000000000001" customHeight="1" x14ac:dyDescent="0.2">
      <c r="C27" s="8"/>
    </row>
    <row r="28" spans="2:3" ht="20.100000000000001" customHeight="1" thickBot="1" x14ac:dyDescent="0.25">
      <c r="C28" s="8"/>
    </row>
    <row r="29" spans="2:3" ht="20.100000000000001" customHeight="1" thickTop="1" thickBot="1" x14ac:dyDescent="0.25">
      <c r="B29" s="50" t="s">
        <v>16</v>
      </c>
      <c r="C29" s="65"/>
    </row>
    <row r="30" spans="2:3" ht="20.100000000000001" customHeight="1" thickTop="1" x14ac:dyDescent="0.2">
      <c r="B30" s="7" t="s">
        <v>66</v>
      </c>
      <c r="C30" s="8"/>
    </row>
    <row r="31" spans="2:3" ht="20.100000000000001" customHeight="1" x14ac:dyDescent="0.2">
      <c r="B31" s="7" t="s">
        <v>140</v>
      </c>
      <c r="C31" s="8"/>
    </row>
    <row r="32" spans="2:3" ht="20.100000000000001" customHeight="1" x14ac:dyDescent="0.2">
      <c r="C32" s="8"/>
    </row>
    <row r="33" spans="2:3" ht="20.100000000000001" customHeight="1" thickBot="1" x14ac:dyDescent="0.25">
      <c r="C33" s="8"/>
    </row>
    <row r="34" spans="2:3" ht="20.100000000000001" customHeight="1" thickTop="1" thickBot="1" x14ac:dyDescent="0.25">
      <c r="B34" s="50" t="s">
        <v>17</v>
      </c>
      <c r="C34" s="65"/>
    </row>
    <row r="35" spans="2:3" ht="20.100000000000001" customHeight="1" thickTop="1" x14ac:dyDescent="0.2">
      <c r="B35" s="7" t="s">
        <v>67</v>
      </c>
      <c r="C35" s="8"/>
    </row>
    <row r="36" spans="2:3" ht="20.100000000000001" customHeight="1" x14ac:dyDescent="0.2">
      <c r="B36" s="7" t="s">
        <v>141</v>
      </c>
      <c r="C36" s="8"/>
    </row>
    <row r="37" spans="2:3" ht="20.100000000000001" customHeight="1" x14ac:dyDescent="0.2">
      <c r="C37" s="8"/>
    </row>
    <row r="38" spans="2:3" ht="20.100000000000001" customHeight="1" thickBot="1" x14ac:dyDescent="0.25">
      <c r="B38" s="50"/>
      <c r="C38" s="8"/>
    </row>
    <row r="39" spans="2:3" ht="20.100000000000001" customHeight="1" thickTop="1" thickBot="1" x14ac:dyDescent="0.25">
      <c r="B39" s="50" t="s">
        <v>18</v>
      </c>
      <c r="C39" s="65"/>
    </row>
    <row r="40" spans="2:3" ht="20.100000000000001" customHeight="1" thickTop="1" x14ac:dyDescent="0.2">
      <c r="B40" s="7" t="s">
        <v>68</v>
      </c>
      <c r="C40" s="8"/>
    </row>
    <row r="41" spans="2:3" ht="20.100000000000001" customHeight="1" x14ac:dyDescent="0.2">
      <c r="B41" s="7" t="s">
        <v>142</v>
      </c>
      <c r="C41" s="8"/>
    </row>
    <row r="42" spans="2:3" ht="20.100000000000001" customHeight="1" x14ac:dyDescent="0.2">
      <c r="C42" s="8"/>
    </row>
    <row r="43" spans="2:3" ht="20.100000000000001" customHeight="1" thickBot="1" x14ac:dyDescent="0.25">
      <c r="C43" s="8"/>
    </row>
    <row r="44" spans="2:3" ht="20.100000000000001" customHeight="1" thickTop="1" thickBot="1" x14ac:dyDescent="0.25">
      <c r="B44" s="50" t="s">
        <v>19</v>
      </c>
      <c r="C44" s="78"/>
    </row>
    <row r="45" spans="2:3" ht="20.100000000000001" customHeight="1" thickTop="1" x14ac:dyDescent="0.2">
      <c r="B45" s="7" t="s">
        <v>69</v>
      </c>
      <c r="C45" s="8"/>
    </row>
    <row r="46" spans="2:3" ht="20.100000000000001" customHeight="1" x14ac:dyDescent="0.2">
      <c r="B46" s="7" t="s">
        <v>115</v>
      </c>
      <c r="C46" s="8"/>
    </row>
    <row r="47" spans="2:3" ht="20.100000000000001" customHeight="1" x14ac:dyDescent="0.2">
      <c r="C47" s="8"/>
    </row>
    <row r="48" spans="2:3" ht="20.100000000000001" customHeight="1" thickBot="1" x14ac:dyDescent="0.25">
      <c r="C48" s="8"/>
    </row>
    <row r="49" spans="2:3" ht="20.100000000000001" customHeight="1" thickTop="1" thickBot="1" x14ac:dyDescent="0.25">
      <c r="B49" s="50" t="s">
        <v>20</v>
      </c>
      <c r="C49" s="78"/>
    </row>
    <row r="50" spans="2:3" ht="20.100000000000001" customHeight="1" thickTop="1" x14ac:dyDescent="0.2">
      <c r="B50" s="7" t="s">
        <v>70</v>
      </c>
      <c r="C50" s="8"/>
    </row>
    <row r="51" spans="2:3" ht="20.100000000000001" customHeight="1" x14ac:dyDescent="0.2">
      <c r="B51" s="7" t="s">
        <v>143</v>
      </c>
      <c r="C51" s="8"/>
    </row>
    <row r="52" spans="2:3" ht="20.100000000000001" customHeight="1" x14ac:dyDescent="0.2">
      <c r="C52" s="8"/>
    </row>
    <row r="53" spans="2:3" ht="20.100000000000001" customHeight="1" thickBot="1" x14ac:dyDescent="0.25">
      <c r="C53" s="8"/>
    </row>
    <row r="54" spans="2:3" ht="20.100000000000001" customHeight="1" thickTop="1" thickBot="1" x14ac:dyDescent="0.25">
      <c r="B54" s="50" t="s">
        <v>21</v>
      </c>
      <c r="C54" s="65"/>
    </row>
    <row r="55" spans="2:3" ht="20.100000000000001" customHeight="1" thickTop="1" x14ac:dyDescent="0.2">
      <c r="B55" s="7" t="s">
        <v>71</v>
      </c>
      <c r="C55" s="8"/>
    </row>
    <row r="56" spans="2:3" ht="20.100000000000001" customHeight="1" x14ac:dyDescent="0.2">
      <c r="B56" s="7" t="s">
        <v>144</v>
      </c>
      <c r="C56" s="8"/>
    </row>
    <row r="57" spans="2:3" ht="20.100000000000001" customHeight="1" x14ac:dyDescent="0.2">
      <c r="C57" s="8"/>
    </row>
    <row r="58" spans="2:3" ht="20.100000000000001" customHeight="1" thickBot="1" x14ac:dyDescent="0.25">
      <c r="C58" s="8"/>
    </row>
    <row r="59" spans="2:3" ht="20.100000000000001" customHeight="1" thickTop="1" thickBot="1" x14ac:dyDescent="0.25">
      <c r="B59" s="50" t="s">
        <v>22</v>
      </c>
      <c r="C59" s="78"/>
    </row>
    <row r="60" spans="2:3" ht="20.100000000000001" customHeight="1" thickTop="1" x14ac:dyDescent="0.2">
      <c r="B60" s="7" t="s">
        <v>72</v>
      </c>
      <c r="C60" s="8"/>
    </row>
    <row r="61" spans="2:3" ht="20.100000000000001" customHeight="1" x14ac:dyDescent="0.2">
      <c r="B61" s="7" t="s">
        <v>116</v>
      </c>
      <c r="C61" s="8"/>
    </row>
    <row r="62" spans="2:3" ht="20.100000000000001" customHeight="1" x14ac:dyDescent="0.2">
      <c r="C62" s="8"/>
    </row>
    <row r="63" spans="2:3" ht="20.100000000000001" customHeight="1" thickBot="1" x14ac:dyDescent="0.25">
      <c r="C63" s="8"/>
    </row>
    <row r="64" spans="2:3" ht="20.100000000000001" customHeight="1" thickTop="1" thickBot="1" x14ac:dyDescent="0.25">
      <c r="B64" s="50" t="s">
        <v>23</v>
      </c>
      <c r="C64" s="78"/>
    </row>
    <row r="65" spans="2:3" ht="20.100000000000001" customHeight="1" thickTop="1" x14ac:dyDescent="0.2">
      <c r="B65" s="7" t="s">
        <v>73</v>
      </c>
      <c r="C65" s="8"/>
    </row>
    <row r="66" spans="2:3" ht="20.100000000000001" customHeight="1" x14ac:dyDescent="0.2">
      <c r="B66" s="7" t="s">
        <v>145</v>
      </c>
      <c r="C66" s="8"/>
    </row>
    <row r="67" spans="2:3" ht="20.100000000000001" customHeight="1" x14ac:dyDescent="0.2">
      <c r="C67" s="8"/>
    </row>
    <row r="68" spans="2:3" ht="20.100000000000001" customHeight="1" thickBot="1" x14ac:dyDescent="0.25">
      <c r="C68" s="8"/>
    </row>
    <row r="69" spans="2:3" ht="20.100000000000001" customHeight="1" thickTop="1" thickBot="1" x14ac:dyDescent="0.25">
      <c r="B69" s="50" t="s">
        <v>24</v>
      </c>
      <c r="C69" s="65"/>
    </row>
    <row r="70" spans="2:3" ht="20.100000000000001" customHeight="1" thickTop="1" x14ac:dyDescent="0.2">
      <c r="B70" s="7" t="s">
        <v>74</v>
      </c>
      <c r="C70" s="8"/>
    </row>
    <row r="71" spans="2:3" ht="20.100000000000001" customHeight="1" x14ac:dyDescent="0.2">
      <c r="B71" s="7" t="s">
        <v>117</v>
      </c>
      <c r="C71" s="8"/>
    </row>
    <row r="72" spans="2:3" ht="20.100000000000001" customHeight="1" x14ac:dyDescent="0.2">
      <c r="C72" s="8"/>
    </row>
    <row r="73" spans="2:3" ht="20.100000000000001" customHeight="1" thickBot="1" x14ac:dyDescent="0.25">
      <c r="C73" s="8"/>
    </row>
    <row r="74" spans="2:3" ht="20.100000000000001" customHeight="1" thickTop="1" thickBot="1" x14ac:dyDescent="0.25">
      <c r="B74" s="50" t="s">
        <v>25</v>
      </c>
      <c r="C74" s="65"/>
    </row>
    <row r="75" spans="2:3" ht="20.100000000000001" customHeight="1" thickTop="1" x14ac:dyDescent="0.2">
      <c r="B75" s="7" t="s">
        <v>75</v>
      </c>
      <c r="C75" s="8"/>
    </row>
    <row r="76" spans="2:3" ht="20.100000000000001" customHeight="1" x14ac:dyDescent="0.2">
      <c r="B76" s="7" t="s">
        <v>146</v>
      </c>
      <c r="C76" s="8"/>
    </row>
    <row r="77" spans="2:3" ht="20.100000000000001" customHeight="1" x14ac:dyDescent="0.2">
      <c r="C77" s="8"/>
    </row>
    <row r="78" spans="2:3" ht="20.100000000000001" customHeight="1" thickBot="1" x14ac:dyDescent="0.25">
      <c r="C78" s="8"/>
    </row>
    <row r="79" spans="2:3" ht="20.100000000000001" customHeight="1" thickTop="1" thickBot="1" x14ac:dyDescent="0.25">
      <c r="B79" s="50" t="s">
        <v>26</v>
      </c>
      <c r="C79" s="65"/>
    </row>
    <row r="80" spans="2:3" ht="20.100000000000001" customHeight="1" thickTop="1" x14ac:dyDescent="0.2">
      <c r="B80" s="7" t="s">
        <v>76</v>
      </c>
      <c r="C80" s="8"/>
    </row>
    <row r="81" spans="2:3" ht="20.100000000000001" customHeight="1" x14ac:dyDescent="0.2">
      <c r="B81" s="7" t="s">
        <v>147</v>
      </c>
      <c r="C81" s="8"/>
    </row>
    <row r="82" spans="2:3" ht="20.100000000000001" customHeight="1" x14ac:dyDescent="0.2">
      <c r="C82" s="8"/>
    </row>
    <row r="83" spans="2:3" ht="20.100000000000001" customHeight="1" thickBot="1" x14ac:dyDescent="0.25">
      <c r="C83" s="8"/>
    </row>
    <row r="84" spans="2:3" ht="20.100000000000001" customHeight="1" thickTop="1" thickBot="1" x14ac:dyDescent="0.25">
      <c r="B84" s="50" t="s">
        <v>27</v>
      </c>
      <c r="C84" s="65"/>
    </row>
    <row r="85" spans="2:3" ht="20.100000000000001" customHeight="1" thickTop="1" x14ac:dyDescent="0.2">
      <c r="B85" s="7" t="s">
        <v>77</v>
      </c>
      <c r="C85" s="8"/>
    </row>
    <row r="86" spans="2:3" ht="20.100000000000001" customHeight="1" x14ac:dyDescent="0.2">
      <c r="B86" s="7" t="s">
        <v>148</v>
      </c>
      <c r="C86" s="8"/>
    </row>
    <row r="87" spans="2:3" ht="20.100000000000001" customHeight="1" x14ac:dyDescent="0.2">
      <c r="C87" s="8"/>
    </row>
    <row r="88" spans="2:3" ht="20.100000000000001" customHeight="1" thickBot="1" x14ac:dyDescent="0.25">
      <c r="C88" s="8"/>
    </row>
    <row r="89" spans="2:3" ht="20.100000000000001" customHeight="1" thickTop="1" thickBot="1" x14ac:dyDescent="0.25">
      <c r="B89" s="50" t="s">
        <v>28</v>
      </c>
      <c r="C89" s="65"/>
    </row>
    <row r="90" spans="2:3" ht="20.100000000000001" customHeight="1" thickTop="1" x14ac:dyDescent="0.2">
      <c r="B90" s="7" t="s">
        <v>78</v>
      </c>
      <c r="C90" s="8"/>
    </row>
    <row r="91" spans="2:3" ht="20.100000000000001" customHeight="1" x14ac:dyDescent="0.2">
      <c r="B91" s="7" t="s">
        <v>118</v>
      </c>
      <c r="C91" s="8"/>
    </row>
    <row r="92" spans="2:3" ht="20.100000000000001" customHeight="1" x14ac:dyDescent="0.2">
      <c r="C92" s="8"/>
    </row>
    <row r="93" spans="2:3" ht="20.100000000000001" customHeight="1" thickBot="1" x14ac:dyDescent="0.25">
      <c r="C93" s="8"/>
    </row>
    <row r="94" spans="2:3" ht="20.100000000000001" customHeight="1" thickTop="1" thickBot="1" x14ac:dyDescent="0.25">
      <c r="B94" s="50" t="s">
        <v>29</v>
      </c>
      <c r="C94" s="78"/>
    </row>
    <row r="95" spans="2:3" ht="20.100000000000001" customHeight="1" thickTop="1" x14ac:dyDescent="0.2">
      <c r="B95" s="7" t="s">
        <v>79</v>
      </c>
      <c r="C95" s="8"/>
    </row>
    <row r="96" spans="2:3" ht="20.100000000000001" customHeight="1" x14ac:dyDescent="0.2">
      <c r="B96" s="7" t="s">
        <v>149</v>
      </c>
      <c r="C96" s="8"/>
    </row>
    <row r="97" spans="2:3" ht="20.100000000000001" customHeight="1" x14ac:dyDescent="0.2">
      <c r="C97" s="8"/>
    </row>
    <row r="98" spans="2:3" ht="20.100000000000001" customHeight="1" thickBot="1" x14ac:dyDescent="0.25">
      <c r="C98" s="8"/>
    </row>
    <row r="99" spans="2:3" ht="20.100000000000001" customHeight="1" thickTop="1" thickBot="1" x14ac:dyDescent="0.25">
      <c r="B99" s="50" t="s">
        <v>30</v>
      </c>
      <c r="C99" s="78"/>
    </row>
    <row r="100" spans="2:3" ht="20.100000000000001" customHeight="1" thickTop="1" x14ac:dyDescent="0.2">
      <c r="B100" s="7" t="s">
        <v>80</v>
      </c>
      <c r="C100" s="8"/>
    </row>
    <row r="101" spans="2:3" ht="20.100000000000001" customHeight="1" x14ac:dyDescent="0.2">
      <c r="B101" s="7" t="s">
        <v>150</v>
      </c>
      <c r="C101" s="8"/>
    </row>
    <row r="102" spans="2:3" ht="20.100000000000001" customHeight="1" x14ac:dyDescent="0.2">
      <c r="C102" s="8"/>
    </row>
    <row r="103" spans="2:3" ht="20.100000000000001" customHeight="1" thickBot="1" x14ac:dyDescent="0.25">
      <c r="C103" s="8"/>
    </row>
    <row r="104" spans="2:3" ht="20.100000000000001" customHeight="1" thickTop="1" thickBot="1" x14ac:dyDescent="0.25">
      <c r="B104" s="50" t="s">
        <v>31</v>
      </c>
      <c r="C104" s="65"/>
    </row>
    <row r="105" spans="2:3" ht="20.100000000000001" customHeight="1" thickTop="1" x14ac:dyDescent="0.2">
      <c r="B105" s="7" t="s">
        <v>81</v>
      </c>
      <c r="C105" s="8"/>
    </row>
    <row r="106" spans="2:3" ht="20.100000000000001" customHeight="1" x14ac:dyDescent="0.2">
      <c r="B106" s="7" t="s">
        <v>151</v>
      </c>
      <c r="C106" s="8"/>
    </row>
    <row r="107" spans="2:3" ht="20.100000000000001" customHeight="1" x14ac:dyDescent="0.2">
      <c r="C107" s="8"/>
    </row>
    <row r="108" spans="2:3" ht="20.100000000000001" customHeight="1" thickBot="1" x14ac:dyDescent="0.25">
      <c r="C108" s="8"/>
    </row>
    <row r="109" spans="2:3" ht="20.100000000000001" customHeight="1" thickTop="1" thickBot="1" x14ac:dyDescent="0.25">
      <c r="B109" s="50" t="s">
        <v>32</v>
      </c>
      <c r="C109" s="78"/>
    </row>
    <row r="110" spans="2:3" ht="20.100000000000001" customHeight="1" thickTop="1" x14ac:dyDescent="0.2">
      <c r="B110" s="7" t="s">
        <v>82</v>
      </c>
      <c r="C110" s="8"/>
    </row>
    <row r="111" spans="2:3" ht="20.100000000000001" customHeight="1" x14ac:dyDescent="0.2">
      <c r="B111" s="7" t="s">
        <v>152</v>
      </c>
      <c r="C111" s="8"/>
    </row>
    <row r="112" spans="2:3" ht="20.100000000000001" customHeight="1" x14ac:dyDescent="0.2">
      <c r="C112" s="8"/>
    </row>
    <row r="113" spans="2:3" ht="20.100000000000001" customHeight="1" thickBot="1" x14ac:dyDescent="0.25">
      <c r="C113" s="8"/>
    </row>
    <row r="114" spans="2:3" ht="20.100000000000001" customHeight="1" thickTop="1" thickBot="1" x14ac:dyDescent="0.25">
      <c r="B114" s="50" t="s">
        <v>33</v>
      </c>
      <c r="C114" s="78"/>
    </row>
    <row r="115" spans="2:3" ht="20.100000000000001" customHeight="1" thickTop="1" x14ac:dyDescent="0.2">
      <c r="B115" s="7" t="s">
        <v>83</v>
      </c>
      <c r="C115" s="8"/>
    </row>
    <row r="116" spans="2:3" ht="20.100000000000001" customHeight="1" x14ac:dyDescent="0.2">
      <c r="B116" s="7" t="s">
        <v>153</v>
      </c>
      <c r="C116" s="8"/>
    </row>
    <row r="117" spans="2:3" ht="20.100000000000001" customHeight="1" x14ac:dyDescent="0.2">
      <c r="C117" s="8"/>
    </row>
    <row r="118" spans="2:3" ht="20.100000000000001" customHeight="1" thickBot="1" x14ac:dyDescent="0.25">
      <c r="C118" s="8"/>
    </row>
    <row r="119" spans="2:3" ht="20.100000000000001" customHeight="1" thickTop="1" thickBot="1" x14ac:dyDescent="0.25">
      <c r="B119" s="50" t="s">
        <v>34</v>
      </c>
      <c r="C119" s="65"/>
    </row>
    <row r="120" spans="2:3" ht="20.100000000000001" customHeight="1" thickTop="1" x14ac:dyDescent="0.2">
      <c r="B120" s="7" t="s">
        <v>84</v>
      </c>
      <c r="C120" s="8"/>
    </row>
    <row r="121" spans="2:3" ht="20.100000000000001" customHeight="1" x14ac:dyDescent="0.2">
      <c r="B121" s="7" t="s">
        <v>154</v>
      </c>
      <c r="C121" s="8"/>
    </row>
    <row r="122" spans="2:3" ht="20.100000000000001" customHeight="1" x14ac:dyDescent="0.2">
      <c r="C122" s="8"/>
    </row>
    <row r="123" spans="2:3" ht="20.100000000000001" customHeight="1" thickBot="1" x14ac:dyDescent="0.25">
      <c r="C123" s="8"/>
    </row>
    <row r="124" spans="2:3" ht="20.100000000000001" customHeight="1" thickTop="1" thickBot="1" x14ac:dyDescent="0.25">
      <c r="B124" s="50" t="s">
        <v>35</v>
      </c>
      <c r="C124" s="65"/>
    </row>
    <row r="125" spans="2:3" ht="20.100000000000001" customHeight="1" thickTop="1" x14ac:dyDescent="0.2">
      <c r="B125" s="7" t="s">
        <v>85</v>
      </c>
      <c r="C125" s="8"/>
    </row>
    <row r="126" spans="2:3" ht="20.100000000000001" customHeight="1" x14ac:dyDescent="0.2">
      <c r="B126" s="7" t="s">
        <v>155</v>
      </c>
      <c r="C126" s="8"/>
    </row>
    <row r="127" spans="2:3" ht="20.100000000000001" customHeight="1" x14ac:dyDescent="0.2">
      <c r="C127" s="8"/>
    </row>
    <row r="128" spans="2:3" ht="20.100000000000001" customHeight="1" thickBot="1" x14ac:dyDescent="0.25">
      <c r="C128" s="8"/>
    </row>
    <row r="129" spans="2:3" ht="20.100000000000001" customHeight="1" thickTop="1" thickBot="1" x14ac:dyDescent="0.25">
      <c r="B129" s="50" t="s">
        <v>36</v>
      </c>
      <c r="C129" s="65"/>
    </row>
    <row r="130" spans="2:3" ht="20.100000000000001" customHeight="1" thickTop="1" x14ac:dyDescent="0.2">
      <c r="B130" s="7" t="s">
        <v>86</v>
      </c>
      <c r="C130" s="8"/>
    </row>
    <row r="131" spans="2:3" ht="20.100000000000001" customHeight="1" x14ac:dyDescent="0.2">
      <c r="B131" s="7" t="s">
        <v>119</v>
      </c>
      <c r="C131" s="8"/>
    </row>
    <row r="132" spans="2:3" ht="20.100000000000001" customHeight="1" x14ac:dyDescent="0.2">
      <c r="C132" s="8"/>
    </row>
    <row r="133" spans="2:3" ht="20.100000000000001" customHeight="1" thickBot="1" x14ac:dyDescent="0.25">
      <c r="C133" s="8"/>
    </row>
    <row r="134" spans="2:3" ht="20.100000000000001" customHeight="1" thickTop="1" thickBot="1" x14ac:dyDescent="0.25">
      <c r="B134" s="50" t="s">
        <v>37</v>
      </c>
      <c r="C134" s="78"/>
    </row>
    <row r="135" spans="2:3" ht="20.100000000000001" customHeight="1" thickTop="1" x14ac:dyDescent="0.2">
      <c r="B135" s="7" t="s">
        <v>87</v>
      </c>
      <c r="C135" s="8"/>
    </row>
    <row r="136" spans="2:3" ht="20.100000000000001" customHeight="1" x14ac:dyDescent="0.2">
      <c r="B136" s="7" t="s">
        <v>156</v>
      </c>
      <c r="C136" s="8"/>
    </row>
    <row r="137" spans="2:3" ht="20.100000000000001" customHeight="1" x14ac:dyDescent="0.2">
      <c r="C137" s="8"/>
    </row>
    <row r="138" spans="2:3" ht="20.100000000000001" customHeight="1" thickBot="1" x14ac:dyDescent="0.25">
      <c r="C138" s="8"/>
    </row>
    <row r="139" spans="2:3" ht="20.100000000000001" customHeight="1" thickTop="1" thickBot="1" x14ac:dyDescent="0.25">
      <c r="B139" s="50" t="s">
        <v>38</v>
      </c>
      <c r="C139" s="78"/>
    </row>
    <row r="140" spans="2:3" ht="20.100000000000001" customHeight="1" thickTop="1" x14ac:dyDescent="0.2">
      <c r="B140" s="7" t="s">
        <v>88</v>
      </c>
      <c r="C140" s="8"/>
    </row>
    <row r="141" spans="2:3" ht="20.100000000000001" customHeight="1" x14ac:dyDescent="0.2">
      <c r="B141" s="7" t="s">
        <v>157</v>
      </c>
      <c r="C141" s="8"/>
    </row>
    <row r="142" spans="2:3" ht="20.100000000000001" customHeight="1" x14ac:dyDescent="0.2">
      <c r="C142" s="8"/>
    </row>
    <row r="143" spans="2:3" ht="20.100000000000001" customHeight="1" thickBot="1" x14ac:dyDescent="0.25">
      <c r="C143" s="8"/>
    </row>
    <row r="144" spans="2:3" ht="20.100000000000001" customHeight="1" thickTop="1" thickBot="1" x14ac:dyDescent="0.25">
      <c r="B144" s="50" t="s">
        <v>39</v>
      </c>
      <c r="C144" s="65"/>
    </row>
    <row r="145" spans="2:3" ht="20.100000000000001" customHeight="1" thickTop="1" x14ac:dyDescent="0.2">
      <c r="B145" s="7" t="s">
        <v>89</v>
      </c>
      <c r="C145" s="8"/>
    </row>
    <row r="146" spans="2:3" ht="20.100000000000001" customHeight="1" x14ac:dyDescent="0.2">
      <c r="B146" s="7" t="s">
        <v>120</v>
      </c>
      <c r="C146" s="8"/>
    </row>
    <row r="147" spans="2:3" ht="20.100000000000001" customHeight="1" x14ac:dyDescent="0.2">
      <c r="C147" s="8"/>
    </row>
    <row r="148" spans="2:3" ht="20.100000000000001" customHeight="1" thickBot="1" x14ac:dyDescent="0.25">
      <c r="C148" s="8"/>
    </row>
    <row r="149" spans="2:3" ht="20.100000000000001" customHeight="1" thickTop="1" thickBot="1" x14ac:dyDescent="0.25">
      <c r="B149" s="50" t="s">
        <v>40</v>
      </c>
      <c r="C149" s="65"/>
    </row>
    <row r="150" spans="2:3" ht="20.100000000000001" customHeight="1" thickTop="1" x14ac:dyDescent="0.2">
      <c r="B150" s="7" t="s">
        <v>90</v>
      </c>
      <c r="C150" s="8"/>
    </row>
    <row r="151" spans="2:3" ht="20.100000000000001" customHeight="1" x14ac:dyDescent="0.2">
      <c r="B151" s="7" t="s">
        <v>158</v>
      </c>
      <c r="C151" s="8"/>
    </row>
    <row r="152" spans="2:3" ht="20.100000000000001" customHeight="1" x14ac:dyDescent="0.2">
      <c r="C152" s="8"/>
    </row>
    <row r="153" spans="2:3" ht="20.100000000000001" customHeight="1" thickBot="1" x14ac:dyDescent="0.25">
      <c r="C153" s="8"/>
    </row>
    <row r="154" spans="2:3" ht="20.100000000000001" customHeight="1" thickTop="1" thickBot="1" x14ac:dyDescent="0.25">
      <c r="B154" s="50" t="s">
        <v>41</v>
      </c>
      <c r="C154" s="65"/>
    </row>
    <row r="155" spans="2:3" ht="20.100000000000001" customHeight="1" thickTop="1" x14ac:dyDescent="0.2">
      <c r="B155" s="7" t="s">
        <v>91</v>
      </c>
      <c r="C155" s="8"/>
    </row>
    <row r="156" spans="2:3" ht="20.100000000000001" customHeight="1" x14ac:dyDescent="0.2">
      <c r="B156" s="7" t="s">
        <v>159</v>
      </c>
      <c r="C156" s="8"/>
    </row>
    <row r="157" spans="2:3" ht="20.100000000000001" customHeight="1" x14ac:dyDescent="0.2">
      <c r="C157" s="8"/>
    </row>
    <row r="158" spans="2:3" ht="20.100000000000001" customHeight="1" thickBot="1" x14ac:dyDescent="0.25">
      <c r="C158" s="8"/>
    </row>
    <row r="159" spans="2:3" ht="20.100000000000001" customHeight="1" thickTop="1" thickBot="1" x14ac:dyDescent="0.25">
      <c r="B159" s="50" t="s">
        <v>42</v>
      </c>
      <c r="C159" s="78"/>
    </row>
    <row r="160" spans="2:3" ht="20.100000000000001" customHeight="1" thickTop="1" x14ac:dyDescent="0.2">
      <c r="B160" s="7" t="s">
        <v>92</v>
      </c>
      <c r="C160" s="8"/>
    </row>
    <row r="161" spans="2:3" ht="20.100000000000001" customHeight="1" x14ac:dyDescent="0.2">
      <c r="B161" s="7" t="s">
        <v>121</v>
      </c>
      <c r="C161" s="8"/>
    </row>
    <row r="162" spans="2:3" ht="20.100000000000001" customHeight="1" x14ac:dyDescent="0.2">
      <c r="C162" s="8"/>
    </row>
    <row r="163" spans="2:3" ht="20.100000000000001" customHeight="1" thickBot="1" x14ac:dyDescent="0.25">
      <c r="C163" s="8"/>
    </row>
    <row r="164" spans="2:3" ht="20.100000000000001" customHeight="1" thickTop="1" thickBot="1" x14ac:dyDescent="0.25">
      <c r="B164" s="50" t="s">
        <v>43</v>
      </c>
      <c r="C164" s="78"/>
    </row>
    <row r="165" spans="2:3" ht="20.100000000000001" customHeight="1" thickTop="1" x14ac:dyDescent="0.2">
      <c r="B165" s="7" t="s">
        <v>93</v>
      </c>
      <c r="C165" s="8"/>
    </row>
    <row r="166" spans="2:3" ht="20.100000000000001" customHeight="1" x14ac:dyDescent="0.2">
      <c r="B166" s="7" t="s">
        <v>160</v>
      </c>
      <c r="C166" s="8"/>
    </row>
    <row r="167" spans="2:3" ht="20.100000000000001" customHeight="1" x14ac:dyDescent="0.2">
      <c r="C167" s="8"/>
    </row>
    <row r="168" spans="2:3" ht="20.100000000000001" customHeight="1" thickBot="1" x14ac:dyDescent="0.25">
      <c r="C168" s="8"/>
    </row>
    <row r="169" spans="2:3" ht="20.100000000000001" customHeight="1" thickTop="1" thickBot="1" x14ac:dyDescent="0.25">
      <c r="B169" s="50" t="s">
        <v>44</v>
      </c>
      <c r="C169" s="65"/>
    </row>
    <row r="170" spans="2:3" ht="20.100000000000001" customHeight="1" thickTop="1" x14ac:dyDescent="0.2">
      <c r="B170" s="7" t="s">
        <v>94</v>
      </c>
      <c r="C170" s="8"/>
    </row>
    <row r="171" spans="2:3" ht="20.100000000000001" customHeight="1" x14ac:dyDescent="0.2">
      <c r="B171" s="7" t="s">
        <v>122</v>
      </c>
      <c r="C171" s="8"/>
    </row>
    <row r="172" spans="2:3" ht="20.100000000000001" customHeight="1" x14ac:dyDescent="0.2">
      <c r="C172" s="8"/>
    </row>
    <row r="173" spans="2:3" ht="20.100000000000001" customHeight="1" thickBot="1" x14ac:dyDescent="0.25">
      <c r="C173" s="8"/>
    </row>
    <row r="174" spans="2:3" ht="20.100000000000001" customHeight="1" thickTop="1" thickBot="1" x14ac:dyDescent="0.25">
      <c r="B174" s="50" t="s">
        <v>45</v>
      </c>
      <c r="C174" s="65"/>
    </row>
    <row r="175" spans="2:3" ht="20.100000000000001" customHeight="1" thickTop="1" x14ac:dyDescent="0.2">
      <c r="B175" s="7" t="s">
        <v>95</v>
      </c>
      <c r="C175" s="8"/>
    </row>
    <row r="176" spans="2:3" ht="20.100000000000001" customHeight="1" x14ac:dyDescent="0.2">
      <c r="B176" s="7" t="s">
        <v>123</v>
      </c>
      <c r="C176" s="8"/>
    </row>
    <row r="177" spans="2:3" ht="20.100000000000001" customHeight="1" x14ac:dyDescent="0.2">
      <c r="C177" s="8"/>
    </row>
    <row r="178" spans="2:3" ht="20.100000000000001" customHeight="1" thickBot="1" x14ac:dyDescent="0.25">
      <c r="C178" s="8"/>
    </row>
    <row r="179" spans="2:3" ht="20.100000000000001" customHeight="1" thickTop="1" thickBot="1" x14ac:dyDescent="0.25">
      <c r="B179" s="50" t="s">
        <v>46</v>
      </c>
      <c r="C179" s="65"/>
    </row>
    <row r="180" spans="2:3" ht="20.100000000000001" customHeight="1" thickTop="1" x14ac:dyDescent="0.2">
      <c r="B180" s="7" t="s">
        <v>96</v>
      </c>
      <c r="C180" s="8"/>
    </row>
    <row r="181" spans="2:3" ht="20.100000000000001" customHeight="1" x14ac:dyDescent="0.2">
      <c r="B181" s="7" t="s">
        <v>124</v>
      </c>
      <c r="C181" s="8"/>
    </row>
    <row r="182" spans="2:3" ht="20.100000000000001" customHeight="1" x14ac:dyDescent="0.2">
      <c r="C182" s="8"/>
    </row>
    <row r="183" spans="2:3" ht="20.100000000000001" customHeight="1" thickBot="1" x14ac:dyDescent="0.25">
      <c r="C183" s="8"/>
    </row>
    <row r="184" spans="2:3" ht="20.100000000000001" customHeight="1" thickTop="1" thickBot="1" x14ac:dyDescent="0.25">
      <c r="B184" s="50" t="s">
        <v>47</v>
      </c>
      <c r="C184" s="78"/>
    </row>
    <row r="185" spans="2:3" ht="20.100000000000001" customHeight="1" thickTop="1" x14ac:dyDescent="0.2">
      <c r="B185" s="7" t="s">
        <v>97</v>
      </c>
      <c r="C185" s="8"/>
    </row>
    <row r="186" spans="2:3" ht="20.100000000000001" customHeight="1" x14ac:dyDescent="0.2">
      <c r="B186" s="7" t="s">
        <v>125</v>
      </c>
      <c r="C186" s="8"/>
    </row>
    <row r="187" spans="2:3" ht="20.100000000000001" customHeight="1" x14ac:dyDescent="0.2">
      <c r="C187" s="8"/>
    </row>
    <row r="188" spans="2:3" ht="20.100000000000001" customHeight="1" thickBot="1" x14ac:dyDescent="0.25">
      <c r="C188" s="8"/>
    </row>
    <row r="189" spans="2:3" ht="20.100000000000001" customHeight="1" thickTop="1" thickBot="1" x14ac:dyDescent="0.25">
      <c r="B189" s="50" t="s">
        <v>48</v>
      </c>
      <c r="C189" s="78"/>
    </row>
    <row r="190" spans="2:3" ht="20.100000000000001" customHeight="1" thickTop="1" x14ac:dyDescent="0.2">
      <c r="B190" s="7" t="s">
        <v>98</v>
      </c>
      <c r="C190" s="8"/>
    </row>
    <row r="191" spans="2:3" ht="20.100000000000001" customHeight="1" x14ac:dyDescent="0.2">
      <c r="B191" s="7" t="s">
        <v>126</v>
      </c>
      <c r="C191" s="8"/>
    </row>
    <row r="192" spans="2:3" ht="20.100000000000001" customHeight="1" x14ac:dyDescent="0.2">
      <c r="C192" s="8"/>
    </row>
    <row r="193" spans="2:3" ht="20.100000000000001" customHeight="1" thickBot="1" x14ac:dyDescent="0.25">
      <c r="C193" s="8"/>
    </row>
    <row r="194" spans="2:3" ht="20.100000000000001" customHeight="1" thickTop="1" thickBot="1" x14ac:dyDescent="0.25">
      <c r="B194" s="50" t="s">
        <v>49</v>
      </c>
      <c r="C194" s="65"/>
    </row>
    <row r="195" spans="2:3" ht="20.100000000000001" customHeight="1" thickTop="1" x14ac:dyDescent="0.2">
      <c r="B195" s="7" t="s">
        <v>99</v>
      </c>
      <c r="C195" s="8"/>
    </row>
    <row r="196" spans="2:3" ht="20.100000000000001" customHeight="1" x14ac:dyDescent="0.2">
      <c r="B196" s="7" t="s">
        <v>127</v>
      </c>
      <c r="C196" s="8"/>
    </row>
    <row r="197" spans="2:3" ht="20.100000000000001" customHeight="1" x14ac:dyDescent="0.2">
      <c r="C197" s="8"/>
    </row>
    <row r="198" spans="2:3" ht="20.100000000000001" customHeight="1" thickBot="1" x14ac:dyDescent="0.25">
      <c r="C198" s="8"/>
    </row>
    <row r="199" spans="2:3" ht="20.100000000000001" customHeight="1" thickTop="1" thickBot="1" x14ac:dyDescent="0.25">
      <c r="B199" s="50" t="s">
        <v>50</v>
      </c>
      <c r="C199" s="65"/>
    </row>
    <row r="200" spans="2:3" ht="20.100000000000001" customHeight="1" thickTop="1" x14ac:dyDescent="0.2">
      <c r="B200" s="7" t="s">
        <v>100</v>
      </c>
      <c r="C200" s="8"/>
    </row>
    <row r="201" spans="2:3" ht="20.100000000000001" customHeight="1" x14ac:dyDescent="0.2">
      <c r="B201" s="7" t="s">
        <v>128</v>
      </c>
      <c r="C201" s="8"/>
    </row>
    <row r="202" spans="2:3" ht="20.100000000000001" customHeight="1" x14ac:dyDescent="0.2">
      <c r="C202" s="8"/>
    </row>
    <row r="203" spans="2:3" ht="20.100000000000001" customHeight="1" thickBot="1" x14ac:dyDescent="0.25">
      <c r="C203" s="8"/>
    </row>
    <row r="204" spans="2:3" ht="20.100000000000001" customHeight="1" thickTop="1" thickBot="1" x14ac:dyDescent="0.25">
      <c r="B204" s="50" t="s">
        <v>51</v>
      </c>
      <c r="C204" s="65"/>
    </row>
    <row r="205" spans="2:3" ht="20.100000000000001" customHeight="1" thickTop="1" x14ac:dyDescent="0.2">
      <c r="B205" s="7" t="s">
        <v>101</v>
      </c>
      <c r="C205" s="8"/>
    </row>
    <row r="206" spans="2:3" ht="20.100000000000001" customHeight="1" x14ac:dyDescent="0.2">
      <c r="B206" s="7" t="s">
        <v>129</v>
      </c>
      <c r="C206" s="8"/>
    </row>
    <row r="207" spans="2:3" ht="20.100000000000001" customHeight="1" x14ac:dyDescent="0.2">
      <c r="C207" s="8"/>
    </row>
    <row r="208" spans="2:3" ht="20.100000000000001" customHeight="1" thickBot="1" x14ac:dyDescent="0.25">
      <c r="C208" s="8"/>
    </row>
    <row r="209" spans="2:3" ht="20.100000000000001" customHeight="1" thickTop="1" thickBot="1" x14ac:dyDescent="0.25">
      <c r="B209" s="50" t="s">
        <v>52</v>
      </c>
      <c r="C209" s="78"/>
    </row>
    <row r="210" spans="2:3" ht="20.100000000000001" customHeight="1" thickTop="1" x14ac:dyDescent="0.2">
      <c r="B210" s="7" t="s">
        <v>102</v>
      </c>
      <c r="C210" s="8"/>
    </row>
    <row r="211" spans="2:3" ht="20.100000000000001" customHeight="1" x14ac:dyDescent="0.2">
      <c r="B211" s="7" t="s">
        <v>130</v>
      </c>
      <c r="C211" s="8"/>
    </row>
    <row r="212" spans="2:3" ht="20.100000000000001" customHeight="1" x14ac:dyDescent="0.2">
      <c r="C212" s="8"/>
    </row>
    <row r="213" spans="2:3" ht="20.100000000000001" customHeight="1" thickBot="1" x14ac:dyDescent="0.25">
      <c r="C213" s="8"/>
    </row>
    <row r="214" spans="2:3" ht="20.100000000000001" customHeight="1" thickTop="1" thickBot="1" x14ac:dyDescent="0.25">
      <c r="B214" s="50" t="s">
        <v>53</v>
      </c>
      <c r="C214" s="78"/>
    </row>
    <row r="215" spans="2:3" ht="20.100000000000001" customHeight="1" thickTop="1" x14ac:dyDescent="0.2">
      <c r="B215" s="7" t="s">
        <v>103</v>
      </c>
      <c r="C215" s="8"/>
    </row>
    <row r="216" spans="2:3" ht="20.100000000000001" customHeight="1" x14ac:dyDescent="0.2">
      <c r="B216" s="7" t="s">
        <v>131</v>
      </c>
      <c r="C216" s="8"/>
    </row>
    <row r="217" spans="2:3" ht="20.100000000000001" customHeight="1" x14ac:dyDescent="0.2">
      <c r="C217" s="8"/>
    </row>
    <row r="218" spans="2:3" ht="20.100000000000001" customHeight="1" thickBot="1" x14ac:dyDescent="0.25">
      <c r="C218" s="8"/>
    </row>
    <row r="219" spans="2:3" ht="20.100000000000001" customHeight="1" thickTop="1" thickBot="1" x14ac:dyDescent="0.25">
      <c r="B219" s="50" t="s">
        <v>54</v>
      </c>
      <c r="C219" s="65"/>
    </row>
    <row r="220" spans="2:3" ht="20.100000000000001" customHeight="1" thickTop="1" x14ac:dyDescent="0.2">
      <c r="B220" s="7" t="s">
        <v>104</v>
      </c>
      <c r="C220" s="8"/>
    </row>
    <row r="221" spans="2:3" ht="20.100000000000001" customHeight="1" x14ac:dyDescent="0.2">
      <c r="B221" s="7" t="s">
        <v>132</v>
      </c>
      <c r="C221" s="8"/>
    </row>
    <row r="222" spans="2:3" ht="20.100000000000001" customHeight="1" x14ac:dyDescent="0.2">
      <c r="C222" s="8"/>
    </row>
    <row r="223" spans="2:3" ht="20.100000000000001" customHeight="1" thickBot="1" x14ac:dyDescent="0.25">
      <c r="C223" s="8"/>
    </row>
    <row r="224" spans="2:3" ht="20.100000000000001" customHeight="1" thickTop="1" thickBot="1" x14ac:dyDescent="0.25">
      <c r="B224" s="50" t="s">
        <v>55</v>
      </c>
      <c r="C224" s="65"/>
    </row>
    <row r="225" spans="2:3" ht="20.100000000000001" customHeight="1" thickTop="1" x14ac:dyDescent="0.2">
      <c r="B225" s="7" t="s">
        <v>105</v>
      </c>
      <c r="C225" s="8"/>
    </row>
    <row r="226" spans="2:3" ht="20.100000000000001" customHeight="1" x14ac:dyDescent="0.2">
      <c r="B226" s="7" t="s">
        <v>161</v>
      </c>
      <c r="C226" s="8"/>
    </row>
    <row r="227" spans="2:3" ht="20.100000000000001" customHeight="1" x14ac:dyDescent="0.2">
      <c r="C227" s="8"/>
    </row>
    <row r="228" spans="2:3" ht="20.100000000000001" customHeight="1" thickBot="1" x14ac:dyDescent="0.25">
      <c r="C228" s="8"/>
    </row>
    <row r="229" spans="2:3" ht="20.100000000000001" customHeight="1" thickTop="1" thickBot="1" x14ac:dyDescent="0.25">
      <c r="B229" s="50" t="s">
        <v>56</v>
      </c>
      <c r="C229" s="65"/>
    </row>
    <row r="230" spans="2:3" ht="20.100000000000001" customHeight="1" thickTop="1" x14ac:dyDescent="0.2">
      <c r="B230" s="7" t="s">
        <v>106</v>
      </c>
      <c r="C230" s="8"/>
    </row>
    <row r="231" spans="2:3" ht="20.100000000000001" customHeight="1" x14ac:dyDescent="0.2">
      <c r="B231" s="7" t="s">
        <v>133</v>
      </c>
      <c r="C231" s="8"/>
    </row>
    <row r="232" spans="2:3" ht="20.100000000000001" customHeight="1" x14ac:dyDescent="0.2">
      <c r="C232" s="8"/>
    </row>
    <row r="233" spans="2:3" ht="20.100000000000001" customHeight="1" thickBot="1" x14ac:dyDescent="0.25">
      <c r="C233" s="8"/>
    </row>
    <row r="234" spans="2:3" ht="20.100000000000001" customHeight="1" thickTop="1" thickBot="1" x14ac:dyDescent="0.25">
      <c r="B234" s="50" t="s">
        <v>57</v>
      </c>
      <c r="C234" s="78"/>
    </row>
    <row r="235" spans="2:3" ht="20.100000000000001" customHeight="1" thickTop="1" x14ac:dyDescent="0.2">
      <c r="B235" s="7" t="s">
        <v>107</v>
      </c>
      <c r="C235" s="8"/>
    </row>
    <row r="236" spans="2:3" ht="20.100000000000001" customHeight="1" x14ac:dyDescent="0.2">
      <c r="B236" s="7" t="s">
        <v>134</v>
      </c>
      <c r="C236" s="8"/>
    </row>
    <row r="237" spans="2:3" ht="20.100000000000001" customHeight="1" x14ac:dyDescent="0.2">
      <c r="C237" s="8"/>
    </row>
    <row r="238" spans="2:3" ht="20.100000000000001" customHeight="1" thickBot="1" x14ac:dyDescent="0.25">
      <c r="C238" s="8"/>
    </row>
    <row r="239" spans="2:3" ht="20.100000000000001" customHeight="1" thickTop="1" thickBot="1" x14ac:dyDescent="0.25">
      <c r="B239" s="50" t="s">
        <v>58</v>
      </c>
      <c r="C239" s="78"/>
    </row>
    <row r="240" spans="2:3" ht="20.100000000000001" customHeight="1" thickTop="1" x14ac:dyDescent="0.2">
      <c r="B240" s="7" t="s">
        <v>108</v>
      </c>
      <c r="C240" s="8"/>
    </row>
    <row r="241" spans="2:3" ht="20.100000000000001" customHeight="1" x14ac:dyDescent="0.2">
      <c r="B241" s="7" t="s">
        <v>135</v>
      </c>
      <c r="C241" s="8"/>
    </row>
    <row r="242" spans="2:3" ht="20.100000000000001" customHeight="1" x14ac:dyDescent="0.2">
      <c r="C242" s="8"/>
    </row>
    <row r="243" spans="2:3" ht="20.100000000000001" customHeight="1" thickBot="1" x14ac:dyDescent="0.25">
      <c r="C243" s="8"/>
    </row>
    <row r="244" spans="2:3" ht="20.100000000000001" customHeight="1" thickTop="1" thickBot="1" x14ac:dyDescent="0.25">
      <c r="B244" s="50" t="s">
        <v>59</v>
      </c>
      <c r="C244" s="65"/>
    </row>
    <row r="245" spans="2:3" ht="20.100000000000001" customHeight="1" thickTop="1" x14ac:dyDescent="0.2">
      <c r="B245" s="7" t="s">
        <v>109</v>
      </c>
      <c r="C245" s="8"/>
    </row>
    <row r="246" spans="2:3" ht="20.100000000000001" customHeight="1" x14ac:dyDescent="0.2">
      <c r="B246" s="7" t="s">
        <v>136</v>
      </c>
      <c r="C246" s="8"/>
    </row>
    <row r="247" spans="2:3" ht="20.100000000000001" customHeight="1" x14ac:dyDescent="0.2">
      <c r="C247" s="8"/>
    </row>
    <row r="248" spans="2:3" ht="20.100000000000001" customHeight="1" thickBot="1" x14ac:dyDescent="0.25">
      <c r="C248" s="8"/>
    </row>
    <row r="249" spans="2:3" ht="20.100000000000001" customHeight="1" thickTop="1" thickBot="1" x14ac:dyDescent="0.25">
      <c r="B249" s="50" t="s">
        <v>60</v>
      </c>
      <c r="C249" s="65"/>
    </row>
    <row r="250" spans="2:3" ht="20.100000000000001" customHeight="1" thickTop="1" x14ac:dyDescent="0.2">
      <c r="B250" s="7" t="s">
        <v>110</v>
      </c>
      <c r="C250" s="8"/>
    </row>
    <row r="251" spans="2:3" ht="20.100000000000001" customHeight="1" x14ac:dyDescent="0.2">
      <c r="B251" s="7" t="s">
        <v>137</v>
      </c>
      <c r="C251" s="8"/>
    </row>
    <row r="252" spans="2:3" ht="20.100000000000001" customHeight="1" x14ac:dyDescent="0.2">
      <c r="C252" s="8"/>
    </row>
    <row r="253" spans="2:3" ht="20.100000000000001" customHeight="1" thickBot="1" x14ac:dyDescent="0.25">
      <c r="C253" s="8"/>
    </row>
    <row r="254" spans="2:3" ht="20.100000000000001" customHeight="1" thickTop="1" thickBot="1" x14ac:dyDescent="0.25">
      <c r="B254" s="50" t="s">
        <v>61</v>
      </c>
      <c r="C254" s="65"/>
    </row>
    <row r="255" spans="2:3" ht="20.100000000000001" customHeight="1" thickTop="1" x14ac:dyDescent="0.2">
      <c r="B255" s="7" t="s">
        <v>111</v>
      </c>
    </row>
    <row r="256" spans="2:3" ht="20.100000000000001" customHeight="1" x14ac:dyDescent="0.2">
      <c r="B256" s="7" t="s">
        <v>138</v>
      </c>
    </row>
  </sheetData>
  <sheetProtection algorithmName="SHA-512" hashValue="PV6K965Qy6c1suIBuB0Bu+7mTwzY1tAIUxe00FoAoHL69aZXpNNXbXNidkhkZnCdmucGXw7hSYQWhjR1ysBdTg==" saltValue="PzVC787NYIECLZPUklJqgA==" spinCount="100000" sheet="1" objects="1" scenarios="1"/>
  <mergeCells count="1">
    <mergeCell ref="E2:F2"/>
  </mergeCells>
  <conditionalFormatting sqref="E2:F3">
    <cfRule type="dataBar" priority="3">
      <dataBar>
        <cfvo type="num" val="0"/>
        <cfvo type="num" val="100"/>
        <color rgb="FF00B050"/>
      </dataBar>
      <extLst>
        <ext xmlns:x14="http://schemas.microsoft.com/office/spreadsheetml/2009/9/main" uri="{B025F937-C7B1-47D3-B67F-A62EFF666E3E}">
          <x14:id>{A28BEDAC-5295-4DA7-A79C-8427A649D4E4}</x14:id>
        </ext>
      </extLst>
    </cfRule>
  </conditionalFormatting>
  <conditionalFormatting sqref="C9:C254">
    <cfRule type="cellIs" dxfId="13" priority="1" operator="equal">
      <formula>2</formula>
    </cfRule>
    <cfRule type="cellIs" dxfId="12" priority="2" operator="equal">
      <formula>1</formula>
    </cfRule>
  </conditionalFormatting>
  <dataValidations count="1">
    <dataValidation type="list" allowBlank="1" showInputMessage="1" showErrorMessage="1" sqref="C9 C14 C19 C24 C29 C34 C39 C109 C114 C119 C124 C129 C134 C139 C44 C49 C54 C209 C214 C144 C149 C154 C159 C164 C169 C174 C179 C59 C64 C69 C74 C79 C84 C89 C94 C99 C104 C219 C224 C229 C184 C189 C194 C199 C204 C234 C239 C244 C249 C254" xr:uid="{F3A27E4C-57CA-456E-B7CF-5AAFE41E82D6}">
      <formula1>"1,2"</formula1>
    </dataValidation>
  </dataValidations>
  <pageMargins left="0.7" right="0.7" top="0.75" bottom="0.75" header="0.3" footer="0.3"/>
  <pageSetup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Button 3">
              <controlPr defaultSize="0" print="0" autoFill="0" autoPict="0" macro="[0]!kb">
                <anchor moveWithCells="1">
                  <from>
                    <xdr:col>3</xdr:col>
                    <xdr:colOff>1285875</xdr:colOff>
                    <xdr:row>1</xdr:row>
                    <xdr:rowOff>19050</xdr:rowOff>
                  </from>
                  <to>
                    <xdr:col>3</xdr:col>
                    <xdr:colOff>2000250</xdr:colOff>
                    <xdr:row>1</xdr:row>
                    <xdr:rowOff>428625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A28BEDAC-5295-4DA7-A79C-8427A649D4E4}">
            <x14:dataBar minLength="0" maxLength="100" gradient="0" direction="leftToRight">
              <x14:cfvo type="num">
                <xm:f>0</xm:f>
              </x14:cfvo>
              <x14:cfvo type="num">
                <xm:f>100</xm:f>
              </x14:cfvo>
              <x14:negativeFillColor rgb="FFFF0000"/>
              <x14:axisColor rgb="FF000000"/>
            </x14:dataBar>
          </x14:cfRule>
          <xm:sqref>E2:F3</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3D270-0641-478A-8768-7E8AA208DA46}">
  <sheetPr codeName="Sheet4">
    <tabColor rgb="FF0099FF"/>
  </sheetPr>
  <dimension ref="A1:F283"/>
  <sheetViews>
    <sheetView rightToLeft="1" zoomScale="85" zoomScaleNormal="85" workbookViewId="0">
      <pane xSplit="7" ySplit="4" topLeftCell="H195" activePane="bottomRight" state="frozen"/>
      <selection activeCell="B24" sqref="B24:B26"/>
      <selection pane="topRight" activeCell="B24" sqref="B24:B26"/>
      <selection pane="bottomLeft" activeCell="B24" sqref="B24:B26"/>
      <selection pane="bottomRight" activeCell="B9" sqref="B9:B206"/>
    </sheetView>
  </sheetViews>
  <sheetFormatPr defaultRowHeight="20.100000000000001" customHeight="1" x14ac:dyDescent="0.2"/>
  <cols>
    <col min="1" max="1" width="9" style="54"/>
    <col min="2" max="2" width="80" style="19" customWidth="1"/>
    <col min="3" max="3" width="24.25" style="23" customWidth="1"/>
    <col min="4" max="4" width="34.875" style="18" customWidth="1"/>
    <col min="5" max="5" width="25" style="18" customWidth="1"/>
    <col min="6" max="6" width="27" style="18" customWidth="1"/>
    <col min="7" max="7" width="7.125" style="18" customWidth="1"/>
    <col min="8" max="8" width="1" style="18" customWidth="1"/>
    <col min="9" max="9" width="16.75" style="18" customWidth="1"/>
    <col min="10" max="10" width="12.375" style="18" customWidth="1"/>
    <col min="11" max="16384" width="9" style="18"/>
  </cols>
  <sheetData>
    <row r="1" spans="1:6" s="9" customFormat="1" ht="14.25" x14ac:dyDescent="0.2">
      <c r="B1" s="7"/>
      <c r="C1" s="8"/>
    </row>
    <row r="2" spans="1:6" s="9" customFormat="1" ht="37.5" customHeight="1" x14ac:dyDescent="0.2">
      <c r="B2" s="10" t="s">
        <v>9</v>
      </c>
      <c r="C2" s="47" t="str">
        <f>Home!C23</f>
        <v>a</v>
      </c>
      <c r="D2" s="11"/>
      <c r="E2" s="86">
        <f>100*COUNTA(C9:C208)/40</f>
        <v>0</v>
      </c>
      <c r="F2" s="87"/>
    </row>
    <row r="3" spans="1:6" s="9" customFormat="1" ht="16.5" customHeight="1" x14ac:dyDescent="0.2">
      <c r="B3" s="12"/>
      <c r="C3" s="13"/>
      <c r="D3" s="11"/>
      <c r="E3" s="14"/>
      <c r="F3" s="14"/>
    </row>
    <row r="4" spans="1:6" s="11" customFormat="1" ht="7.5" customHeight="1" x14ac:dyDescent="0.2">
      <c r="A4" s="51"/>
      <c r="B4" s="7"/>
      <c r="C4" s="15"/>
    </row>
    <row r="5" spans="1:6" s="9" customFormat="1" ht="14.25" x14ac:dyDescent="0.2">
      <c r="B5" s="7"/>
      <c r="C5" s="8"/>
    </row>
    <row r="6" spans="1:6" s="17" customFormat="1" ht="15" x14ac:dyDescent="0.2">
      <c r="B6" s="16" t="s">
        <v>240</v>
      </c>
    </row>
    <row r="7" spans="1:6" s="9" customFormat="1" ht="14.25" x14ac:dyDescent="0.2">
      <c r="B7" s="7"/>
      <c r="C7" s="8"/>
    </row>
    <row r="8" spans="1:6" s="11" customFormat="1" ht="30" customHeight="1" thickBot="1" x14ac:dyDescent="0.25">
      <c r="A8" s="51"/>
      <c r="B8" s="7"/>
      <c r="C8" s="15"/>
    </row>
    <row r="9" spans="1:6" s="11" customFormat="1" ht="20.100000000000001" customHeight="1" thickTop="1" thickBot="1" x14ac:dyDescent="0.25">
      <c r="A9" s="51"/>
      <c r="B9" s="97" t="s">
        <v>184</v>
      </c>
      <c r="C9" s="78"/>
    </row>
    <row r="10" spans="1:6" s="11" customFormat="1" ht="20.100000000000001" customHeight="1" thickTop="1" x14ac:dyDescent="0.2">
      <c r="A10" s="55" t="str">
        <f>ROW()/5-1&amp;"/40"</f>
        <v>1/40</v>
      </c>
      <c r="B10" s="97"/>
      <c r="C10" s="8"/>
    </row>
    <row r="11" spans="1:6" s="11" customFormat="1" ht="20.100000000000001" customHeight="1" x14ac:dyDescent="0.2">
      <c r="A11" s="51"/>
      <c r="B11" s="97"/>
      <c r="C11" s="8"/>
    </row>
    <row r="12" spans="1:6" s="11" customFormat="1" ht="20.100000000000001" customHeight="1" x14ac:dyDescent="0.2">
      <c r="A12" s="51"/>
      <c r="B12" s="7"/>
      <c r="C12" s="8"/>
    </row>
    <row r="13" spans="1:6" s="11" customFormat="1" ht="20.100000000000001" customHeight="1" thickBot="1" x14ac:dyDescent="0.25">
      <c r="A13" s="51"/>
      <c r="B13" s="7"/>
      <c r="C13" s="8"/>
    </row>
    <row r="14" spans="1:6" s="11" customFormat="1" ht="20.100000000000001" customHeight="1" thickTop="1" thickBot="1" x14ac:dyDescent="0.25">
      <c r="A14" s="51"/>
      <c r="B14" s="97" t="s">
        <v>216</v>
      </c>
      <c r="C14" s="78"/>
    </row>
    <row r="15" spans="1:6" s="11" customFormat="1" ht="20.100000000000001" customHeight="1" thickTop="1" x14ac:dyDescent="0.2">
      <c r="A15" s="55" t="str">
        <f>ROW()/5-1&amp;"/40"</f>
        <v>2/40</v>
      </c>
      <c r="B15" s="97"/>
      <c r="C15" s="8"/>
    </row>
    <row r="16" spans="1:6" s="11" customFormat="1" ht="20.100000000000001" customHeight="1" x14ac:dyDescent="0.2">
      <c r="A16" s="51"/>
      <c r="B16" s="97"/>
      <c r="C16" s="8"/>
    </row>
    <row r="17" spans="1:3" s="11" customFormat="1" ht="20.100000000000001" customHeight="1" x14ac:dyDescent="0.2">
      <c r="A17" s="51"/>
      <c r="B17" s="7"/>
      <c r="C17" s="8"/>
    </row>
    <row r="18" spans="1:3" s="11" customFormat="1" ht="20.100000000000001" customHeight="1" thickBot="1" x14ac:dyDescent="0.25">
      <c r="A18" s="51"/>
      <c r="B18" s="7"/>
      <c r="C18" s="8"/>
    </row>
    <row r="19" spans="1:3" s="11" customFormat="1" ht="20.100000000000001" customHeight="1" thickTop="1" thickBot="1" x14ac:dyDescent="0.25">
      <c r="A19" s="51"/>
      <c r="B19" s="97" t="s">
        <v>217</v>
      </c>
      <c r="C19" s="65"/>
    </row>
    <row r="20" spans="1:3" s="11" customFormat="1" ht="20.100000000000001" customHeight="1" thickTop="1" x14ac:dyDescent="0.2">
      <c r="A20" s="55" t="str">
        <f>ROW()/5-1&amp;"/40"</f>
        <v>3/40</v>
      </c>
      <c r="B20" s="97"/>
      <c r="C20" s="8"/>
    </row>
    <row r="21" spans="1:3" s="11" customFormat="1" ht="20.100000000000001" customHeight="1" x14ac:dyDescent="0.2">
      <c r="A21" s="51"/>
      <c r="B21" s="97"/>
      <c r="C21" s="8"/>
    </row>
    <row r="22" spans="1:3" s="11" customFormat="1" ht="20.100000000000001" customHeight="1" x14ac:dyDescent="0.2">
      <c r="A22" s="51"/>
      <c r="B22" s="7"/>
      <c r="C22" s="8"/>
    </row>
    <row r="23" spans="1:3" s="11" customFormat="1" ht="20.100000000000001" customHeight="1" thickBot="1" x14ac:dyDescent="0.25">
      <c r="A23" s="51"/>
      <c r="B23" s="7"/>
      <c r="C23" s="8"/>
    </row>
    <row r="24" spans="1:3" s="11" customFormat="1" ht="20.100000000000001" customHeight="1" thickTop="1" thickBot="1" x14ac:dyDescent="0.25">
      <c r="A24" s="51"/>
      <c r="B24" s="97" t="s">
        <v>181</v>
      </c>
      <c r="C24" s="65"/>
    </row>
    <row r="25" spans="1:3" s="11" customFormat="1" ht="20.100000000000001" customHeight="1" thickTop="1" x14ac:dyDescent="0.2">
      <c r="A25" s="55" t="str">
        <f>ROW()/5-1&amp;"/40"</f>
        <v>4/40</v>
      </c>
      <c r="B25" s="97"/>
      <c r="C25" s="8"/>
    </row>
    <row r="26" spans="1:3" s="11" customFormat="1" ht="20.100000000000001" customHeight="1" x14ac:dyDescent="0.2">
      <c r="A26" s="51"/>
      <c r="B26" s="97"/>
      <c r="C26" s="8"/>
    </row>
    <row r="27" spans="1:3" s="11" customFormat="1" ht="20.100000000000001" customHeight="1" x14ac:dyDescent="0.2">
      <c r="A27" s="51"/>
      <c r="B27" s="7"/>
      <c r="C27" s="8"/>
    </row>
    <row r="28" spans="1:3" s="11" customFormat="1" ht="20.100000000000001" customHeight="1" thickBot="1" x14ac:dyDescent="0.25">
      <c r="A28" s="51"/>
      <c r="B28" s="7"/>
      <c r="C28" s="8"/>
    </row>
    <row r="29" spans="1:3" s="11" customFormat="1" ht="20.100000000000001" customHeight="1" thickTop="1" thickBot="1" x14ac:dyDescent="0.25">
      <c r="A29" s="51"/>
      <c r="B29" s="97" t="s">
        <v>182</v>
      </c>
      <c r="C29" s="78"/>
    </row>
    <row r="30" spans="1:3" s="11" customFormat="1" ht="20.100000000000001" customHeight="1" thickTop="1" x14ac:dyDescent="0.2">
      <c r="A30" s="55" t="str">
        <f>ROW()/5-1&amp;"/40"</f>
        <v>5/40</v>
      </c>
      <c r="B30" s="97"/>
      <c r="C30" s="8"/>
    </row>
    <row r="31" spans="1:3" s="11" customFormat="1" ht="20.100000000000001" customHeight="1" x14ac:dyDescent="0.2">
      <c r="A31" s="51"/>
      <c r="B31" s="97"/>
      <c r="C31" s="8"/>
    </row>
    <row r="32" spans="1:3" s="11" customFormat="1" ht="20.100000000000001" customHeight="1" x14ac:dyDescent="0.2">
      <c r="A32" s="51"/>
      <c r="B32" s="7"/>
      <c r="C32" s="8"/>
    </row>
    <row r="33" spans="1:3" s="11" customFormat="1" ht="20.100000000000001" customHeight="1" thickBot="1" x14ac:dyDescent="0.25">
      <c r="A33" s="51"/>
      <c r="B33" s="7"/>
      <c r="C33" s="8"/>
    </row>
    <row r="34" spans="1:3" s="11" customFormat="1" ht="20.100000000000001" customHeight="1" thickTop="1" thickBot="1" x14ac:dyDescent="0.25">
      <c r="A34" s="51"/>
      <c r="B34" s="97" t="s">
        <v>218</v>
      </c>
      <c r="C34" s="78"/>
    </row>
    <row r="35" spans="1:3" s="11" customFormat="1" ht="20.100000000000001" customHeight="1" thickTop="1" x14ac:dyDescent="0.2">
      <c r="A35" s="55" t="str">
        <f>ROW()/5-1&amp;"/40"</f>
        <v>6/40</v>
      </c>
      <c r="B35" s="97"/>
      <c r="C35" s="8"/>
    </row>
    <row r="36" spans="1:3" s="11" customFormat="1" ht="20.100000000000001" customHeight="1" x14ac:dyDescent="0.2">
      <c r="A36" s="51"/>
      <c r="B36" s="97"/>
      <c r="C36" s="8"/>
    </row>
    <row r="37" spans="1:3" s="11" customFormat="1" ht="20.100000000000001" customHeight="1" x14ac:dyDescent="0.2">
      <c r="A37" s="51"/>
      <c r="B37" s="7"/>
      <c r="C37" s="8"/>
    </row>
    <row r="38" spans="1:3" s="11" customFormat="1" ht="20.100000000000001" customHeight="1" thickBot="1" x14ac:dyDescent="0.25">
      <c r="A38" s="51"/>
      <c r="B38" s="50"/>
      <c r="C38" s="8"/>
    </row>
    <row r="39" spans="1:3" s="11" customFormat="1" ht="20.100000000000001" customHeight="1" thickTop="1" thickBot="1" x14ac:dyDescent="0.25">
      <c r="A39" s="51"/>
      <c r="B39" s="97" t="s">
        <v>183</v>
      </c>
      <c r="C39" s="65"/>
    </row>
    <row r="40" spans="1:3" s="11" customFormat="1" ht="20.100000000000001" customHeight="1" thickTop="1" x14ac:dyDescent="0.2">
      <c r="A40" s="55" t="str">
        <f>ROW()/5-1&amp;"/40"</f>
        <v>7/40</v>
      </c>
      <c r="B40" s="97"/>
      <c r="C40" s="8"/>
    </row>
    <row r="41" spans="1:3" s="11" customFormat="1" ht="20.100000000000001" customHeight="1" x14ac:dyDescent="0.2">
      <c r="A41" s="51"/>
      <c r="B41" s="97"/>
      <c r="C41" s="8"/>
    </row>
    <row r="42" spans="1:3" s="11" customFormat="1" ht="20.100000000000001" customHeight="1" x14ac:dyDescent="0.2">
      <c r="A42" s="51"/>
      <c r="B42" s="7"/>
      <c r="C42" s="8"/>
    </row>
    <row r="43" spans="1:3" s="11" customFormat="1" ht="20.100000000000001" customHeight="1" thickBot="1" x14ac:dyDescent="0.25">
      <c r="A43" s="51"/>
      <c r="B43" s="7"/>
      <c r="C43" s="8"/>
    </row>
    <row r="44" spans="1:3" s="11" customFormat="1" ht="20.100000000000001" customHeight="1" thickTop="1" thickBot="1" x14ac:dyDescent="0.25">
      <c r="A44" s="51"/>
      <c r="B44" s="97" t="s">
        <v>219</v>
      </c>
      <c r="C44" s="65"/>
    </row>
    <row r="45" spans="1:3" s="11" customFormat="1" ht="20.100000000000001" customHeight="1" thickTop="1" x14ac:dyDescent="0.2">
      <c r="A45" s="55" t="str">
        <f>ROW()/5-1&amp;"/40"</f>
        <v>8/40</v>
      </c>
      <c r="B45" s="97"/>
      <c r="C45" s="8"/>
    </row>
    <row r="46" spans="1:3" s="11" customFormat="1" ht="20.100000000000001" customHeight="1" x14ac:dyDescent="0.2">
      <c r="A46" s="51"/>
      <c r="B46" s="97"/>
      <c r="C46" s="8"/>
    </row>
    <row r="47" spans="1:3" s="11" customFormat="1" ht="20.100000000000001" customHeight="1" x14ac:dyDescent="0.2">
      <c r="A47" s="51"/>
      <c r="B47" s="7"/>
      <c r="C47" s="8"/>
    </row>
    <row r="48" spans="1:3" s="11" customFormat="1" ht="20.100000000000001" customHeight="1" thickBot="1" x14ac:dyDescent="0.25">
      <c r="A48" s="51"/>
      <c r="B48" s="7"/>
      <c r="C48" s="8"/>
    </row>
    <row r="49" spans="1:3" s="11" customFormat="1" ht="20.100000000000001" customHeight="1" thickTop="1" thickBot="1" x14ac:dyDescent="0.25">
      <c r="A49" s="51"/>
      <c r="B49" s="97" t="s">
        <v>220</v>
      </c>
      <c r="C49" s="78"/>
    </row>
    <row r="50" spans="1:3" s="11" customFormat="1" ht="20.100000000000001" customHeight="1" thickTop="1" x14ac:dyDescent="0.2">
      <c r="A50" s="55" t="str">
        <f>ROW()/5-1&amp;"/40"</f>
        <v>9/40</v>
      </c>
      <c r="B50" s="97"/>
      <c r="C50" s="8"/>
    </row>
    <row r="51" spans="1:3" s="11" customFormat="1" ht="20.100000000000001" customHeight="1" x14ac:dyDescent="0.2">
      <c r="A51" s="51"/>
      <c r="B51" s="97"/>
      <c r="C51" s="8"/>
    </row>
    <row r="52" spans="1:3" s="11" customFormat="1" ht="20.100000000000001" customHeight="1" x14ac:dyDescent="0.2">
      <c r="A52" s="51"/>
      <c r="B52" s="7"/>
      <c r="C52" s="8"/>
    </row>
    <row r="53" spans="1:3" s="11" customFormat="1" ht="20.100000000000001" customHeight="1" thickBot="1" x14ac:dyDescent="0.25">
      <c r="A53" s="51"/>
      <c r="B53" s="7"/>
      <c r="C53" s="8"/>
    </row>
    <row r="54" spans="1:3" s="11" customFormat="1" ht="20.100000000000001" customHeight="1" thickTop="1" thickBot="1" x14ac:dyDescent="0.25">
      <c r="A54" s="51"/>
      <c r="B54" s="97" t="s">
        <v>221</v>
      </c>
      <c r="C54" s="78"/>
    </row>
    <row r="55" spans="1:3" s="11" customFormat="1" ht="20.100000000000001" customHeight="1" thickTop="1" x14ac:dyDescent="0.2">
      <c r="A55" s="55" t="str">
        <f>ROW()/5-1&amp;"/40"</f>
        <v>10/40</v>
      </c>
      <c r="B55" s="97"/>
      <c r="C55" s="8"/>
    </row>
    <row r="56" spans="1:3" s="11" customFormat="1" ht="20.100000000000001" customHeight="1" x14ac:dyDescent="0.2">
      <c r="A56" s="51"/>
      <c r="B56" s="97"/>
      <c r="C56" s="8"/>
    </row>
    <row r="57" spans="1:3" s="11" customFormat="1" ht="20.100000000000001" customHeight="1" x14ac:dyDescent="0.2">
      <c r="A57" s="51"/>
      <c r="B57" s="7"/>
      <c r="C57" s="8"/>
    </row>
    <row r="58" spans="1:3" s="11" customFormat="1" ht="20.100000000000001" customHeight="1" thickBot="1" x14ac:dyDescent="0.25">
      <c r="A58" s="51"/>
      <c r="B58" s="7"/>
      <c r="C58" s="8"/>
    </row>
    <row r="59" spans="1:3" s="11" customFormat="1" ht="20.100000000000001" customHeight="1" thickTop="1" thickBot="1" x14ac:dyDescent="0.25">
      <c r="A59" s="51"/>
      <c r="B59" s="97" t="s">
        <v>222</v>
      </c>
      <c r="C59" s="65"/>
    </row>
    <row r="60" spans="1:3" s="11" customFormat="1" ht="20.100000000000001" customHeight="1" thickTop="1" x14ac:dyDescent="0.2">
      <c r="A60" s="55" t="str">
        <f>ROW()/5-1&amp;"/40"</f>
        <v>11/40</v>
      </c>
      <c r="B60" s="97"/>
      <c r="C60" s="8"/>
    </row>
    <row r="61" spans="1:3" s="11" customFormat="1" ht="20.100000000000001" customHeight="1" x14ac:dyDescent="0.2">
      <c r="A61" s="51"/>
      <c r="B61" s="97"/>
      <c r="C61" s="8"/>
    </row>
    <row r="62" spans="1:3" s="11" customFormat="1" ht="20.100000000000001" customHeight="1" x14ac:dyDescent="0.2">
      <c r="A62" s="51"/>
      <c r="B62" s="7"/>
      <c r="C62" s="8"/>
    </row>
    <row r="63" spans="1:3" s="11" customFormat="1" ht="20.100000000000001" customHeight="1" thickBot="1" x14ac:dyDescent="0.25">
      <c r="A63" s="51"/>
      <c r="B63" s="7"/>
      <c r="C63" s="8"/>
    </row>
    <row r="64" spans="1:3" s="11" customFormat="1" ht="20.100000000000001" customHeight="1" thickTop="1" thickBot="1" x14ac:dyDescent="0.25">
      <c r="A64" s="51"/>
      <c r="B64" s="97" t="s">
        <v>185</v>
      </c>
      <c r="C64" s="65"/>
    </row>
    <row r="65" spans="1:3" s="11" customFormat="1" ht="20.100000000000001" customHeight="1" thickTop="1" x14ac:dyDescent="0.2">
      <c r="A65" s="55" t="str">
        <f>ROW()/5-1&amp;"/40"</f>
        <v>12/40</v>
      </c>
      <c r="B65" s="97"/>
      <c r="C65" s="8"/>
    </row>
    <row r="66" spans="1:3" s="11" customFormat="1" ht="20.100000000000001" customHeight="1" x14ac:dyDescent="0.2">
      <c r="A66" s="51"/>
      <c r="B66" s="97"/>
      <c r="C66" s="8"/>
    </row>
    <row r="67" spans="1:3" s="11" customFormat="1" ht="20.100000000000001" customHeight="1" x14ac:dyDescent="0.2">
      <c r="A67" s="51"/>
      <c r="B67" s="7"/>
      <c r="C67" s="8"/>
    </row>
    <row r="68" spans="1:3" s="11" customFormat="1" ht="20.100000000000001" customHeight="1" thickBot="1" x14ac:dyDescent="0.25">
      <c r="A68" s="51"/>
      <c r="B68" s="7"/>
      <c r="C68" s="8"/>
    </row>
    <row r="69" spans="1:3" s="11" customFormat="1" ht="20.100000000000001" customHeight="1" thickTop="1" thickBot="1" x14ac:dyDescent="0.25">
      <c r="A69" s="51"/>
      <c r="B69" s="97" t="s">
        <v>223</v>
      </c>
      <c r="C69" s="78"/>
    </row>
    <row r="70" spans="1:3" s="11" customFormat="1" ht="20.100000000000001" customHeight="1" thickTop="1" x14ac:dyDescent="0.2">
      <c r="A70" s="55" t="str">
        <f>ROW()/5-1&amp;"/40"</f>
        <v>13/40</v>
      </c>
      <c r="B70" s="97"/>
      <c r="C70" s="8"/>
    </row>
    <row r="71" spans="1:3" s="11" customFormat="1" ht="20.100000000000001" customHeight="1" x14ac:dyDescent="0.2">
      <c r="A71" s="51"/>
      <c r="B71" s="97"/>
      <c r="C71" s="8"/>
    </row>
    <row r="72" spans="1:3" s="11" customFormat="1" ht="20.100000000000001" customHeight="1" x14ac:dyDescent="0.2">
      <c r="A72" s="51"/>
      <c r="B72" s="7"/>
      <c r="C72" s="8"/>
    </row>
    <row r="73" spans="1:3" s="11" customFormat="1" ht="20.100000000000001" customHeight="1" thickBot="1" x14ac:dyDescent="0.25">
      <c r="A73" s="51"/>
      <c r="B73" s="7"/>
      <c r="C73" s="8"/>
    </row>
    <row r="74" spans="1:3" s="11" customFormat="1" ht="20.100000000000001" customHeight="1" thickTop="1" thickBot="1" x14ac:dyDescent="0.25">
      <c r="A74" s="51"/>
      <c r="B74" s="97" t="s">
        <v>224</v>
      </c>
      <c r="C74" s="78"/>
    </row>
    <row r="75" spans="1:3" s="11" customFormat="1" ht="20.100000000000001" customHeight="1" thickTop="1" x14ac:dyDescent="0.2">
      <c r="A75" s="55" t="str">
        <f>ROW()/5-1&amp;"/40"</f>
        <v>14/40</v>
      </c>
      <c r="B75" s="97"/>
      <c r="C75" s="8"/>
    </row>
    <row r="76" spans="1:3" s="11" customFormat="1" ht="20.100000000000001" customHeight="1" x14ac:dyDescent="0.2">
      <c r="A76" s="51"/>
      <c r="B76" s="97"/>
      <c r="C76" s="8"/>
    </row>
    <row r="77" spans="1:3" s="11" customFormat="1" ht="20.100000000000001" customHeight="1" x14ac:dyDescent="0.2">
      <c r="A77" s="51"/>
      <c r="B77" s="7"/>
      <c r="C77" s="8"/>
    </row>
    <row r="78" spans="1:3" s="11" customFormat="1" ht="20.100000000000001" customHeight="1" thickBot="1" x14ac:dyDescent="0.25">
      <c r="A78" s="51"/>
      <c r="B78" s="7"/>
      <c r="C78" s="8"/>
    </row>
    <row r="79" spans="1:3" s="11" customFormat="1" ht="20.100000000000001" customHeight="1" thickTop="1" thickBot="1" x14ac:dyDescent="0.25">
      <c r="A79" s="51"/>
      <c r="B79" s="97" t="s">
        <v>225</v>
      </c>
      <c r="C79" s="65"/>
    </row>
    <row r="80" spans="1:3" s="11" customFormat="1" ht="20.100000000000001" customHeight="1" thickTop="1" x14ac:dyDescent="0.2">
      <c r="A80" s="55" t="str">
        <f>ROW()/5-1&amp;"/40"</f>
        <v>15/40</v>
      </c>
      <c r="B80" s="97"/>
      <c r="C80" s="8"/>
    </row>
    <row r="81" spans="1:3" s="11" customFormat="1" ht="20.100000000000001" customHeight="1" x14ac:dyDescent="0.2">
      <c r="A81" s="51"/>
      <c r="B81" s="97"/>
      <c r="C81" s="8"/>
    </row>
    <row r="82" spans="1:3" s="11" customFormat="1" ht="20.100000000000001" customHeight="1" x14ac:dyDescent="0.2">
      <c r="A82" s="51"/>
      <c r="B82" s="7"/>
      <c r="C82" s="8"/>
    </row>
    <row r="83" spans="1:3" s="11" customFormat="1" ht="20.100000000000001" customHeight="1" thickBot="1" x14ac:dyDescent="0.25">
      <c r="A83" s="51"/>
      <c r="B83" s="7"/>
      <c r="C83" s="8"/>
    </row>
    <row r="84" spans="1:3" s="11" customFormat="1" ht="20.100000000000001" customHeight="1" thickTop="1" thickBot="1" x14ac:dyDescent="0.25">
      <c r="A84" s="51"/>
      <c r="B84" s="97" t="s">
        <v>226</v>
      </c>
      <c r="C84" s="65"/>
    </row>
    <row r="85" spans="1:3" s="11" customFormat="1" ht="20.100000000000001" customHeight="1" thickTop="1" x14ac:dyDescent="0.2">
      <c r="A85" s="55" t="str">
        <f>ROW()/5-1&amp;"/40"</f>
        <v>16/40</v>
      </c>
      <c r="B85" s="97"/>
      <c r="C85" s="8"/>
    </row>
    <row r="86" spans="1:3" s="11" customFormat="1" ht="20.100000000000001" customHeight="1" x14ac:dyDescent="0.2">
      <c r="A86" s="51"/>
      <c r="B86" s="97"/>
      <c r="C86" s="8"/>
    </row>
    <row r="87" spans="1:3" s="11" customFormat="1" ht="20.100000000000001" customHeight="1" x14ac:dyDescent="0.2">
      <c r="A87" s="51"/>
      <c r="B87" s="7"/>
      <c r="C87" s="8"/>
    </row>
    <row r="88" spans="1:3" s="11" customFormat="1" ht="20.100000000000001" customHeight="1" thickBot="1" x14ac:dyDescent="0.25">
      <c r="A88" s="51"/>
      <c r="B88" s="7"/>
      <c r="C88" s="8"/>
    </row>
    <row r="89" spans="1:3" s="11" customFormat="1" ht="20.100000000000001" customHeight="1" thickTop="1" thickBot="1" x14ac:dyDescent="0.25">
      <c r="A89" s="51"/>
      <c r="B89" s="97" t="s">
        <v>227</v>
      </c>
      <c r="C89" s="78"/>
    </row>
    <row r="90" spans="1:3" s="11" customFormat="1" ht="20.100000000000001" customHeight="1" thickTop="1" x14ac:dyDescent="0.2">
      <c r="A90" s="55" t="str">
        <f>ROW()/5-1&amp;"/40"</f>
        <v>17/40</v>
      </c>
      <c r="B90" s="97"/>
      <c r="C90" s="8"/>
    </row>
    <row r="91" spans="1:3" s="11" customFormat="1" ht="20.100000000000001" customHeight="1" x14ac:dyDescent="0.2">
      <c r="A91" s="51"/>
      <c r="B91" s="97"/>
      <c r="C91" s="8"/>
    </row>
    <row r="92" spans="1:3" s="11" customFormat="1" ht="20.100000000000001" customHeight="1" x14ac:dyDescent="0.2">
      <c r="A92" s="51"/>
      <c r="B92" s="7"/>
      <c r="C92" s="8"/>
    </row>
    <row r="93" spans="1:3" s="11" customFormat="1" ht="20.100000000000001" customHeight="1" thickBot="1" x14ac:dyDescent="0.25">
      <c r="A93" s="51"/>
      <c r="B93" s="7"/>
      <c r="C93" s="8"/>
    </row>
    <row r="94" spans="1:3" s="11" customFormat="1" ht="20.100000000000001" customHeight="1" thickTop="1" thickBot="1" x14ac:dyDescent="0.25">
      <c r="A94" s="51"/>
      <c r="B94" s="97" t="s">
        <v>228</v>
      </c>
      <c r="C94" s="78"/>
    </row>
    <row r="95" spans="1:3" s="11" customFormat="1" ht="20.100000000000001" customHeight="1" thickTop="1" x14ac:dyDescent="0.2">
      <c r="A95" s="55" t="str">
        <f>ROW()/5-1&amp;"/40"</f>
        <v>18/40</v>
      </c>
      <c r="B95" s="97"/>
      <c r="C95" s="8"/>
    </row>
    <row r="96" spans="1:3" s="11" customFormat="1" ht="20.100000000000001" customHeight="1" x14ac:dyDescent="0.2">
      <c r="A96" s="51"/>
      <c r="B96" s="97"/>
      <c r="C96" s="8"/>
    </row>
    <row r="97" spans="1:3" s="11" customFormat="1" ht="20.100000000000001" customHeight="1" x14ac:dyDescent="0.2">
      <c r="A97" s="51"/>
      <c r="B97" s="7"/>
      <c r="C97" s="8"/>
    </row>
    <row r="98" spans="1:3" s="11" customFormat="1" ht="20.100000000000001" customHeight="1" thickBot="1" x14ac:dyDescent="0.25">
      <c r="A98" s="51"/>
      <c r="B98" s="7"/>
      <c r="C98" s="8"/>
    </row>
    <row r="99" spans="1:3" s="11" customFormat="1" ht="20.100000000000001" customHeight="1" thickTop="1" thickBot="1" x14ac:dyDescent="0.25">
      <c r="A99" s="51"/>
      <c r="B99" s="97" t="s">
        <v>229</v>
      </c>
      <c r="C99" s="65"/>
    </row>
    <row r="100" spans="1:3" s="11" customFormat="1" ht="20.100000000000001" customHeight="1" thickTop="1" x14ac:dyDescent="0.2">
      <c r="A100" s="55" t="str">
        <f>ROW()/5-1&amp;"/40"</f>
        <v>19/40</v>
      </c>
      <c r="B100" s="97"/>
      <c r="C100" s="8"/>
    </row>
    <row r="101" spans="1:3" s="11" customFormat="1" ht="20.100000000000001" customHeight="1" x14ac:dyDescent="0.2">
      <c r="A101" s="51"/>
      <c r="B101" s="97"/>
      <c r="C101" s="8"/>
    </row>
    <row r="102" spans="1:3" s="11" customFormat="1" ht="20.100000000000001" customHeight="1" x14ac:dyDescent="0.2">
      <c r="A102" s="51"/>
      <c r="B102" s="7"/>
      <c r="C102" s="8"/>
    </row>
    <row r="103" spans="1:3" s="11" customFormat="1" ht="20.100000000000001" customHeight="1" thickBot="1" x14ac:dyDescent="0.25">
      <c r="A103" s="51"/>
      <c r="B103" s="7"/>
      <c r="C103" s="8"/>
    </row>
    <row r="104" spans="1:3" s="11" customFormat="1" ht="20.100000000000001" customHeight="1" thickTop="1" thickBot="1" x14ac:dyDescent="0.25">
      <c r="A104" s="51"/>
      <c r="B104" s="97" t="s">
        <v>230</v>
      </c>
      <c r="C104" s="65"/>
    </row>
    <row r="105" spans="1:3" s="11" customFormat="1" ht="20.100000000000001" customHeight="1" thickTop="1" x14ac:dyDescent="0.2">
      <c r="A105" s="55" t="str">
        <f>ROW()/5-1&amp;"/40"</f>
        <v>20/40</v>
      </c>
      <c r="B105" s="97"/>
      <c r="C105" s="8"/>
    </row>
    <row r="106" spans="1:3" s="11" customFormat="1" ht="20.100000000000001" customHeight="1" x14ac:dyDescent="0.2">
      <c r="A106" s="51"/>
      <c r="B106" s="97"/>
      <c r="C106" s="8"/>
    </row>
    <row r="107" spans="1:3" s="11" customFormat="1" ht="20.100000000000001" customHeight="1" x14ac:dyDescent="0.2">
      <c r="A107" s="51"/>
      <c r="B107" s="7"/>
      <c r="C107" s="8"/>
    </row>
    <row r="108" spans="1:3" s="11" customFormat="1" ht="20.100000000000001" customHeight="1" thickBot="1" x14ac:dyDescent="0.25">
      <c r="A108" s="51"/>
      <c r="B108" s="7"/>
      <c r="C108" s="8"/>
    </row>
    <row r="109" spans="1:3" s="11" customFormat="1" ht="20.100000000000001" customHeight="1" thickTop="1" thickBot="1" x14ac:dyDescent="0.25">
      <c r="A109" s="51"/>
      <c r="B109" s="97" t="s">
        <v>186</v>
      </c>
      <c r="C109" s="78"/>
    </row>
    <row r="110" spans="1:3" s="11" customFormat="1" ht="20.100000000000001" customHeight="1" thickTop="1" x14ac:dyDescent="0.2">
      <c r="A110" s="55" t="str">
        <f>ROW()/5-1&amp;"/40"</f>
        <v>21/40</v>
      </c>
      <c r="B110" s="97"/>
      <c r="C110" s="8"/>
    </row>
    <row r="111" spans="1:3" s="11" customFormat="1" ht="20.100000000000001" customHeight="1" x14ac:dyDescent="0.2">
      <c r="A111" s="51"/>
      <c r="B111" s="97"/>
      <c r="C111" s="8"/>
    </row>
    <row r="112" spans="1:3" s="11" customFormat="1" ht="20.100000000000001" customHeight="1" x14ac:dyDescent="0.2">
      <c r="A112" s="51"/>
      <c r="B112" s="7"/>
      <c r="C112" s="8"/>
    </row>
    <row r="113" spans="1:3" s="11" customFormat="1" ht="20.100000000000001" customHeight="1" thickBot="1" x14ac:dyDescent="0.25">
      <c r="A113" s="51"/>
      <c r="B113" s="7"/>
      <c r="C113" s="8"/>
    </row>
    <row r="114" spans="1:3" s="11" customFormat="1" ht="20.100000000000001" customHeight="1" thickTop="1" thickBot="1" x14ac:dyDescent="0.25">
      <c r="A114" s="51"/>
      <c r="B114" s="97" t="s">
        <v>231</v>
      </c>
      <c r="C114" s="78"/>
    </row>
    <row r="115" spans="1:3" s="11" customFormat="1" ht="20.100000000000001" customHeight="1" thickTop="1" x14ac:dyDescent="0.2">
      <c r="A115" s="55" t="str">
        <f>ROW()/5-1&amp;"/40"</f>
        <v>22/40</v>
      </c>
      <c r="B115" s="97"/>
      <c r="C115" s="8"/>
    </row>
    <row r="116" spans="1:3" s="11" customFormat="1" ht="20.100000000000001" customHeight="1" x14ac:dyDescent="0.2">
      <c r="A116" s="51"/>
      <c r="B116" s="97"/>
      <c r="C116" s="8"/>
    </row>
    <row r="117" spans="1:3" s="11" customFormat="1" ht="20.100000000000001" customHeight="1" x14ac:dyDescent="0.2">
      <c r="A117" s="51"/>
      <c r="B117" s="7"/>
      <c r="C117" s="8"/>
    </row>
    <row r="118" spans="1:3" s="11" customFormat="1" ht="20.100000000000001" customHeight="1" thickBot="1" x14ac:dyDescent="0.25">
      <c r="A118" s="51"/>
      <c r="B118" s="7"/>
      <c r="C118" s="8"/>
    </row>
    <row r="119" spans="1:3" s="11" customFormat="1" ht="20.100000000000001" customHeight="1" thickTop="1" thickBot="1" x14ac:dyDescent="0.25">
      <c r="A119" s="51"/>
      <c r="B119" s="97" t="s">
        <v>187</v>
      </c>
      <c r="C119" s="65"/>
    </row>
    <row r="120" spans="1:3" s="11" customFormat="1" ht="20.100000000000001" customHeight="1" thickTop="1" x14ac:dyDescent="0.2">
      <c r="A120" s="55" t="str">
        <f>ROW()/5-1&amp;"/40"</f>
        <v>23/40</v>
      </c>
      <c r="B120" s="97"/>
      <c r="C120" s="8"/>
    </row>
    <row r="121" spans="1:3" s="11" customFormat="1" ht="20.100000000000001" customHeight="1" x14ac:dyDescent="0.2">
      <c r="A121" s="51"/>
      <c r="B121" s="97"/>
      <c r="C121" s="8"/>
    </row>
    <row r="122" spans="1:3" s="11" customFormat="1" ht="20.100000000000001" customHeight="1" x14ac:dyDescent="0.2">
      <c r="A122" s="51"/>
      <c r="B122" s="7"/>
      <c r="C122" s="8"/>
    </row>
    <row r="123" spans="1:3" s="11" customFormat="1" ht="20.100000000000001" customHeight="1" thickBot="1" x14ac:dyDescent="0.25">
      <c r="A123" s="51"/>
      <c r="B123" s="7"/>
      <c r="C123" s="8"/>
    </row>
    <row r="124" spans="1:3" s="11" customFormat="1" ht="20.100000000000001" customHeight="1" thickTop="1" thickBot="1" x14ac:dyDescent="0.25">
      <c r="A124" s="51"/>
      <c r="B124" s="97" t="s">
        <v>232</v>
      </c>
      <c r="C124" s="65"/>
    </row>
    <row r="125" spans="1:3" s="11" customFormat="1" ht="20.100000000000001" customHeight="1" thickTop="1" x14ac:dyDescent="0.2">
      <c r="A125" s="55" t="str">
        <f>ROW()/5-1&amp;"/40"</f>
        <v>24/40</v>
      </c>
      <c r="B125" s="97"/>
      <c r="C125" s="8"/>
    </row>
    <row r="126" spans="1:3" s="11" customFormat="1" ht="20.100000000000001" customHeight="1" x14ac:dyDescent="0.2">
      <c r="A126" s="51"/>
      <c r="B126" s="97"/>
      <c r="C126" s="8"/>
    </row>
    <row r="127" spans="1:3" s="11" customFormat="1" ht="20.100000000000001" customHeight="1" x14ac:dyDescent="0.2">
      <c r="A127" s="51"/>
      <c r="B127" s="7"/>
      <c r="C127" s="8"/>
    </row>
    <row r="128" spans="1:3" s="11" customFormat="1" ht="20.100000000000001" customHeight="1" thickBot="1" x14ac:dyDescent="0.25">
      <c r="A128" s="51"/>
      <c r="B128" s="7"/>
      <c r="C128" s="8"/>
    </row>
    <row r="129" spans="1:3" s="11" customFormat="1" ht="20.100000000000001" customHeight="1" thickTop="1" thickBot="1" x14ac:dyDescent="0.25">
      <c r="A129" s="51"/>
      <c r="B129" s="97" t="s">
        <v>233</v>
      </c>
      <c r="C129" s="78"/>
    </row>
    <row r="130" spans="1:3" s="11" customFormat="1" ht="20.100000000000001" customHeight="1" thickTop="1" x14ac:dyDescent="0.2">
      <c r="A130" s="55" t="str">
        <f>ROW()/5-1&amp;"/40"</f>
        <v>25/40</v>
      </c>
      <c r="B130" s="97"/>
      <c r="C130" s="8"/>
    </row>
    <row r="131" spans="1:3" s="11" customFormat="1" ht="20.100000000000001" customHeight="1" x14ac:dyDescent="0.2">
      <c r="A131" s="51"/>
      <c r="B131" s="97"/>
      <c r="C131" s="8"/>
    </row>
    <row r="132" spans="1:3" s="11" customFormat="1" ht="20.100000000000001" customHeight="1" x14ac:dyDescent="0.2">
      <c r="A132" s="51"/>
      <c r="B132" s="7"/>
      <c r="C132" s="8"/>
    </row>
    <row r="133" spans="1:3" s="11" customFormat="1" ht="20.100000000000001" customHeight="1" thickBot="1" x14ac:dyDescent="0.25">
      <c r="A133" s="51"/>
      <c r="B133" s="7"/>
      <c r="C133" s="8"/>
    </row>
    <row r="134" spans="1:3" s="11" customFormat="1" ht="20.100000000000001" customHeight="1" thickTop="1" thickBot="1" x14ac:dyDescent="0.25">
      <c r="A134" s="51"/>
      <c r="B134" s="97" t="s">
        <v>234</v>
      </c>
      <c r="C134" s="78"/>
    </row>
    <row r="135" spans="1:3" s="11" customFormat="1" ht="20.100000000000001" customHeight="1" thickTop="1" x14ac:dyDescent="0.2">
      <c r="A135" s="55" t="str">
        <f>ROW()/5-1&amp;"/40"</f>
        <v>26/40</v>
      </c>
      <c r="B135" s="97"/>
      <c r="C135" s="8"/>
    </row>
    <row r="136" spans="1:3" s="11" customFormat="1" ht="20.100000000000001" customHeight="1" x14ac:dyDescent="0.2">
      <c r="A136" s="51"/>
      <c r="B136" s="97"/>
      <c r="C136" s="8"/>
    </row>
    <row r="137" spans="1:3" s="11" customFormat="1" ht="20.100000000000001" customHeight="1" x14ac:dyDescent="0.2">
      <c r="A137" s="51"/>
      <c r="B137" s="7"/>
      <c r="C137" s="8"/>
    </row>
    <row r="138" spans="1:3" s="11" customFormat="1" ht="20.100000000000001" customHeight="1" thickBot="1" x14ac:dyDescent="0.25">
      <c r="A138" s="51"/>
      <c r="B138" s="7"/>
      <c r="C138" s="8"/>
    </row>
    <row r="139" spans="1:3" s="11" customFormat="1" ht="20.100000000000001" customHeight="1" thickTop="1" thickBot="1" x14ac:dyDescent="0.25">
      <c r="A139" s="51"/>
      <c r="B139" s="97" t="s">
        <v>188</v>
      </c>
      <c r="C139" s="65"/>
    </row>
    <row r="140" spans="1:3" s="11" customFormat="1" ht="20.100000000000001" customHeight="1" thickTop="1" x14ac:dyDescent="0.2">
      <c r="A140" s="55" t="str">
        <f>ROW()/5-1&amp;"/40"</f>
        <v>27/40</v>
      </c>
      <c r="B140" s="97"/>
      <c r="C140" s="8"/>
    </row>
    <row r="141" spans="1:3" s="11" customFormat="1" ht="20.100000000000001" customHeight="1" x14ac:dyDescent="0.2">
      <c r="A141" s="51"/>
      <c r="B141" s="97"/>
      <c r="C141" s="8"/>
    </row>
    <row r="142" spans="1:3" s="11" customFormat="1" ht="20.100000000000001" customHeight="1" x14ac:dyDescent="0.2">
      <c r="A142" s="51"/>
      <c r="B142" s="7"/>
      <c r="C142" s="8"/>
    </row>
    <row r="143" spans="1:3" s="11" customFormat="1" ht="20.100000000000001" customHeight="1" thickBot="1" x14ac:dyDescent="0.25">
      <c r="A143" s="51"/>
      <c r="B143" s="7"/>
      <c r="C143" s="8"/>
    </row>
    <row r="144" spans="1:3" s="11" customFormat="1" ht="20.100000000000001" customHeight="1" thickTop="1" thickBot="1" x14ac:dyDescent="0.25">
      <c r="A144" s="51"/>
      <c r="B144" s="97" t="s">
        <v>189</v>
      </c>
      <c r="C144" s="65"/>
    </row>
    <row r="145" spans="1:3" s="11" customFormat="1" ht="20.100000000000001" customHeight="1" thickTop="1" x14ac:dyDescent="0.2">
      <c r="A145" s="55" t="str">
        <f>ROW()/5-1&amp;"/40"</f>
        <v>28/40</v>
      </c>
      <c r="B145" s="97"/>
      <c r="C145" s="8"/>
    </row>
    <row r="146" spans="1:3" s="11" customFormat="1" ht="20.100000000000001" customHeight="1" x14ac:dyDescent="0.2">
      <c r="A146" s="51"/>
      <c r="B146" s="97"/>
      <c r="C146" s="8"/>
    </row>
    <row r="147" spans="1:3" s="11" customFormat="1" ht="20.100000000000001" customHeight="1" x14ac:dyDescent="0.2">
      <c r="A147" s="51"/>
      <c r="B147" s="7"/>
      <c r="C147" s="8"/>
    </row>
    <row r="148" spans="1:3" s="11" customFormat="1" ht="20.100000000000001" customHeight="1" thickBot="1" x14ac:dyDescent="0.25">
      <c r="A148" s="51"/>
      <c r="B148" s="7"/>
      <c r="C148" s="8"/>
    </row>
    <row r="149" spans="1:3" s="11" customFormat="1" ht="20.100000000000001" customHeight="1" thickTop="1" thickBot="1" x14ac:dyDescent="0.25">
      <c r="A149" s="51"/>
      <c r="B149" s="97" t="s">
        <v>190</v>
      </c>
      <c r="C149" s="78"/>
    </row>
    <row r="150" spans="1:3" s="11" customFormat="1" ht="20.100000000000001" customHeight="1" thickTop="1" x14ac:dyDescent="0.2">
      <c r="A150" s="55" t="str">
        <f>ROW()/5-1&amp;"/40"</f>
        <v>29/40</v>
      </c>
      <c r="B150" s="97"/>
      <c r="C150" s="8"/>
    </row>
    <row r="151" spans="1:3" s="11" customFormat="1" ht="20.100000000000001" customHeight="1" x14ac:dyDescent="0.2">
      <c r="A151" s="51"/>
      <c r="B151" s="97"/>
      <c r="C151" s="8"/>
    </row>
    <row r="152" spans="1:3" s="11" customFormat="1" ht="20.100000000000001" customHeight="1" x14ac:dyDescent="0.2">
      <c r="A152" s="51"/>
      <c r="B152" s="7"/>
      <c r="C152" s="8"/>
    </row>
    <row r="153" spans="1:3" s="11" customFormat="1" ht="20.100000000000001" customHeight="1" thickBot="1" x14ac:dyDescent="0.25">
      <c r="A153" s="51"/>
      <c r="B153" s="7"/>
      <c r="C153" s="8"/>
    </row>
    <row r="154" spans="1:3" s="11" customFormat="1" ht="20.100000000000001" customHeight="1" thickTop="1" thickBot="1" x14ac:dyDescent="0.25">
      <c r="A154" s="51"/>
      <c r="B154" s="97" t="s">
        <v>191</v>
      </c>
      <c r="C154" s="78"/>
    </row>
    <row r="155" spans="1:3" s="11" customFormat="1" ht="20.100000000000001" customHeight="1" thickTop="1" x14ac:dyDescent="0.2">
      <c r="A155" s="55" t="str">
        <f>ROW()/5-1&amp;"/40"</f>
        <v>30/40</v>
      </c>
      <c r="B155" s="97"/>
      <c r="C155" s="8"/>
    </row>
    <row r="156" spans="1:3" s="11" customFormat="1" ht="20.100000000000001" customHeight="1" x14ac:dyDescent="0.2">
      <c r="A156" s="51"/>
      <c r="B156" s="97"/>
      <c r="C156" s="8"/>
    </row>
    <row r="157" spans="1:3" s="11" customFormat="1" ht="20.100000000000001" customHeight="1" x14ac:dyDescent="0.2">
      <c r="A157" s="51"/>
      <c r="B157" s="7"/>
      <c r="C157" s="8"/>
    </row>
    <row r="158" spans="1:3" s="11" customFormat="1" ht="20.100000000000001" customHeight="1" thickBot="1" x14ac:dyDescent="0.25">
      <c r="A158" s="51"/>
      <c r="B158" s="7"/>
      <c r="C158" s="8"/>
    </row>
    <row r="159" spans="1:3" s="11" customFormat="1" ht="20.100000000000001" customHeight="1" thickTop="1" thickBot="1" x14ac:dyDescent="0.25">
      <c r="A159" s="51"/>
      <c r="B159" s="97" t="s">
        <v>235</v>
      </c>
      <c r="C159" s="65"/>
    </row>
    <row r="160" spans="1:3" s="11" customFormat="1" ht="20.100000000000001" customHeight="1" thickTop="1" x14ac:dyDescent="0.2">
      <c r="A160" s="55" t="str">
        <f>ROW()/5-1&amp;"/40"</f>
        <v>31/40</v>
      </c>
      <c r="B160" s="97"/>
      <c r="C160" s="8"/>
    </row>
    <row r="161" spans="1:3" s="11" customFormat="1" ht="20.100000000000001" customHeight="1" x14ac:dyDescent="0.2">
      <c r="A161" s="51"/>
      <c r="B161" s="97"/>
      <c r="C161" s="8"/>
    </row>
    <row r="162" spans="1:3" s="11" customFormat="1" ht="20.100000000000001" customHeight="1" x14ac:dyDescent="0.2">
      <c r="A162" s="51"/>
      <c r="B162" s="7"/>
      <c r="C162" s="8"/>
    </row>
    <row r="163" spans="1:3" s="11" customFormat="1" ht="20.100000000000001" customHeight="1" thickBot="1" x14ac:dyDescent="0.25">
      <c r="A163" s="51"/>
      <c r="B163" s="7"/>
      <c r="C163" s="8"/>
    </row>
    <row r="164" spans="1:3" s="11" customFormat="1" ht="20.100000000000001" customHeight="1" thickTop="1" thickBot="1" x14ac:dyDescent="0.25">
      <c r="A164" s="51"/>
      <c r="B164" s="97" t="s">
        <v>192</v>
      </c>
      <c r="C164" s="65"/>
    </row>
    <row r="165" spans="1:3" s="11" customFormat="1" ht="20.100000000000001" customHeight="1" thickTop="1" x14ac:dyDescent="0.2">
      <c r="A165" s="55" t="str">
        <f>ROW()/5-1&amp;"/40"</f>
        <v>32/40</v>
      </c>
      <c r="B165" s="97"/>
      <c r="C165" s="8"/>
    </row>
    <row r="166" spans="1:3" s="11" customFormat="1" ht="20.100000000000001" customHeight="1" x14ac:dyDescent="0.2">
      <c r="A166" s="51"/>
      <c r="B166" s="97"/>
      <c r="C166" s="8"/>
    </row>
    <row r="167" spans="1:3" s="11" customFormat="1" ht="20.100000000000001" customHeight="1" x14ac:dyDescent="0.2">
      <c r="A167" s="51"/>
      <c r="B167" s="7"/>
      <c r="C167" s="8"/>
    </row>
    <row r="168" spans="1:3" s="11" customFormat="1" ht="20.100000000000001" customHeight="1" thickBot="1" x14ac:dyDescent="0.25">
      <c r="A168" s="51"/>
      <c r="B168" s="7"/>
      <c r="C168" s="8"/>
    </row>
    <row r="169" spans="1:3" s="11" customFormat="1" ht="20.100000000000001" customHeight="1" thickTop="1" thickBot="1" x14ac:dyDescent="0.25">
      <c r="A169" s="51"/>
      <c r="B169" s="98" t="s">
        <v>236</v>
      </c>
      <c r="C169" s="78"/>
    </row>
    <row r="170" spans="1:3" s="11" customFormat="1" ht="20.100000000000001" customHeight="1" thickTop="1" x14ac:dyDescent="0.2">
      <c r="A170" s="55" t="str">
        <f>ROW()/5-1&amp;"/40"</f>
        <v>33/40</v>
      </c>
      <c r="B170" s="98"/>
      <c r="C170" s="8"/>
    </row>
    <row r="171" spans="1:3" s="11" customFormat="1" ht="20.100000000000001" customHeight="1" x14ac:dyDescent="0.2">
      <c r="A171" s="51"/>
      <c r="B171" s="98"/>
      <c r="C171" s="8"/>
    </row>
    <row r="172" spans="1:3" s="11" customFormat="1" ht="20.100000000000001" customHeight="1" x14ac:dyDescent="0.2">
      <c r="A172" s="51"/>
      <c r="B172" s="7"/>
      <c r="C172" s="8"/>
    </row>
    <row r="173" spans="1:3" s="11" customFormat="1" ht="20.100000000000001" customHeight="1" thickBot="1" x14ac:dyDescent="0.25">
      <c r="A173" s="51"/>
      <c r="B173" s="7"/>
      <c r="C173" s="8"/>
    </row>
    <row r="174" spans="1:3" s="11" customFormat="1" ht="20.100000000000001" customHeight="1" thickTop="1" thickBot="1" x14ac:dyDescent="0.25">
      <c r="A174" s="51"/>
      <c r="B174" s="97" t="s">
        <v>193</v>
      </c>
      <c r="C174" s="78"/>
    </row>
    <row r="175" spans="1:3" s="11" customFormat="1" ht="20.100000000000001" customHeight="1" thickTop="1" x14ac:dyDescent="0.2">
      <c r="A175" s="55" t="str">
        <f>ROW()/5-1&amp;"/40"</f>
        <v>34/40</v>
      </c>
      <c r="B175" s="97"/>
      <c r="C175" s="8"/>
    </row>
    <row r="176" spans="1:3" s="11" customFormat="1" ht="20.100000000000001" customHeight="1" x14ac:dyDescent="0.2">
      <c r="A176" s="51"/>
      <c r="B176" s="97"/>
      <c r="C176" s="8"/>
    </row>
    <row r="177" spans="1:3" s="11" customFormat="1" ht="20.100000000000001" customHeight="1" x14ac:dyDescent="0.2">
      <c r="A177" s="51"/>
      <c r="B177" s="7"/>
      <c r="C177" s="8"/>
    </row>
    <row r="178" spans="1:3" s="11" customFormat="1" ht="20.100000000000001" customHeight="1" thickBot="1" x14ac:dyDescent="0.25">
      <c r="A178" s="51"/>
      <c r="B178" s="7"/>
      <c r="C178" s="8"/>
    </row>
    <row r="179" spans="1:3" s="11" customFormat="1" ht="20.100000000000001" customHeight="1" thickTop="1" thickBot="1" x14ac:dyDescent="0.25">
      <c r="A179" s="51"/>
      <c r="B179" s="97" t="s">
        <v>237</v>
      </c>
      <c r="C179" s="65"/>
    </row>
    <row r="180" spans="1:3" s="11" customFormat="1" ht="20.100000000000001" customHeight="1" thickTop="1" x14ac:dyDescent="0.2">
      <c r="A180" s="55" t="str">
        <f>ROW()/5-1&amp;"/40"</f>
        <v>35/40</v>
      </c>
      <c r="B180" s="97"/>
      <c r="C180" s="8"/>
    </row>
    <row r="181" spans="1:3" s="11" customFormat="1" ht="20.100000000000001" customHeight="1" x14ac:dyDescent="0.2">
      <c r="A181" s="51"/>
      <c r="B181" s="97"/>
      <c r="C181" s="8"/>
    </row>
    <row r="182" spans="1:3" s="11" customFormat="1" ht="20.100000000000001" customHeight="1" x14ac:dyDescent="0.2">
      <c r="A182" s="51"/>
      <c r="B182" s="7"/>
      <c r="C182" s="8"/>
    </row>
    <row r="183" spans="1:3" s="11" customFormat="1" ht="20.100000000000001" customHeight="1" thickBot="1" x14ac:dyDescent="0.25">
      <c r="A183" s="51"/>
      <c r="B183" s="7"/>
      <c r="C183" s="8"/>
    </row>
    <row r="184" spans="1:3" s="11" customFormat="1" ht="20.100000000000001" customHeight="1" thickTop="1" thickBot="1" x14ac:dyDescent="0.25">
      <c r="A184" s="51"/>
      <c r="B184" s="97" t="s">
        <v>194</v>
      </c>
      <c r="C184" s="65"/>
    </row>
    <row r="185" spans="1:3" s="11" customFormat="1" ht="20.100000000000001" customHeight="1" thickTop="1" x14ac:dyDescent="0.2">
      <c r="A185" s="55" t="str">
        <f>ROW()/5-1&amp;"/40"</f>
        <v>36/40</v>
      </c>
      <c r="B185" s="97"/>
      <c r="C185" s="8"/>
    </row>
    <row r="186" spans="1:3" s="11" customFormat="1" ht="20.100000000000001" customHeight="1" x14ac:dyDescent="0.2">
      <c r="A186" s="51"/>
      <c r="B186" s="97"/>
      <c r="C186" s="8"/>
    </row>
    <row r="187" spans="1:3" s="11" customFormat="1" ht="20.100000000000001" customHeight="1" x14ac:dyDescent="0.2">
      <c r="A187" s="51"/>
      <c r="B187" s="7"/>
      <c r="C187" s="8"/>
    </row>
    <row r="188" spans="1:3" s="11" customFormat="1" ht="20.100000000000001" customHeight="1" thickBot="1" x14ac:dyDescent="0.25">
      <c r="A188" s="51"/>
      <c r="B188" s="7"/>
      <c r="C188" s="8"/>
    </row>
    <row r="189" spans="1:3" s="11" customFormat="1" ht="20.100000000000001" customHeight="1" thickTop="1" thickBot="1" x14ac:dyDescent="0.25">
      <c r="A189" s="51"/>
      <c r="B189" s="97" t="s">
        <v>238</v>
      </c>
      <c r="C189" s="78"/>
    </row>
    <row r="190" spans="1:3" s="11" customFormat="1" ht="20.100000000000001" customHeight="1" thickTop="1" x14ac:dyDescent="0.2">
      <c r="A190" s="55" t="str">
        <f>ROW()/5-1&amp;"/40"</f>
        <v>37/40</v>
      </c>
      <c r="B190" s="97"/>
      <c r="C190" s="8"/>
    </row>
    <row r="191" spans="1:3" s="11" customFormat="1" ht="20.100000000000001" customHeight="1" x14ac:dyDescent="0.2">
      <c r="A191" s="51"/>
      <c r="B191" s="97"/>
      <c r="C191" s="8"/>
    </row>
    <row r="192" spans="1:3" s="11" customFormat="1" ht="20.100000000000001" customHeight="1" x14ac:dyDescent="0.2">
      <c r="A192" s="51"/>
      <c r="B192" s="7"/>
      <c r="C192" s="8"/>
    </row>
    <row r="193" spans="1:3" s="11" customFormat="1" ht="20.100000000000001" customHeight="1" thickBot="1" x14ac:dyDescent="0.25">
      <c r="A193" s="51"/>
      <c r="B193" s="7"/>
      <c r="C193" s="8"/>
    </row>
    <row r="194" spans="1:3" s="11" customFormat="1" ht="20.100000000000001" customHeight="1" thickTop="1" thickBot="1" x14ac:dyDescent="0.25">
      <c r="A194" s="51"/>
      <c r="B194" s="97" t="s">
        <v>195</v>
      </c>
      <c r="C194" s="78"/>
    </row>
    <row r="195" spans="1:3" s="11" customFormat="1" ht="20.100000000000001" customHeight="1" thickTop="1" x14ac:dyDescent="0.2">
      <c r="A195" s="55" t="str">
        <f>ROW()/5-1&amp;"/40"</f>
        <v>38/40</v>
      </c>
      <c r="B195" s="97"/>
      <c r="C195" s="8"/>
    </row>
    <row r="196" spans="1:3" s="11" customFormat="1" ht="20.100000000000001" customHeight="1" x14ac:dyDescent="0.2">
      <c r="A196" s="51"/>
      <c r="B196" s="97"/>
      <c r="C196" s="8"/>
    </row>
    <row r="197" spans="1:3" s="11" customFormat="1" ht="20.100000000000001" customHeight="1" x14ac:dyDescent="0.2">
      <c r="A197" s="51"/>
      <c r="B197" s="7"/>
      <c r="C197" s="8"/>
    </row>
    <row r="198" spans="1:3" s="11" customFormat="1" ht="20.100000000000001" customHeight="1" thickBot="1" x14ac:dyDescent="0.25">
      <c r="A198" s="51"/>
      <c r="B198" s="7"/>
      <c r="C198" s="8"/>
    </row>
    <row r="199" spans="1:3" s="11" customFormat="1" ht="20.100000000000001" customHeight="1" thickTop="1" thickBot="1" x14ac:dyDescent="0.25">
      <c r="A199" s="51"/>
      <c r="B199" s="97" t="s">
        <v>239</v>
      </c>
      <c r="C199" s="65"/>
    </row>
    <row r="200" spans="1:3" s="11" customFormat="1" ht="20.100000000000001" customHeight="1" thickTop="1" x14ac:dyDescent="0.2">
      <c r="A200" s="55" t="str">
        <f>ROW()/5-1&amp;"/40"</f>
        <v>39/40</v>
      </c>
      <c r="B200" s="97"/>
      <c r="C200" s="8"/>
    </row>
    <row r="201" spans="1:3" s="11" customFormat="1" ht="20.100000000000001" customHeight="1" x14ac:dyDescent="0.2">
      <c r="A201" s="51"/>
      <c r="B201" s="97"/>
      <c r="C201" s="8"/>
    </row>
    <row r="202" spans="1:3" s="11" customFormat="1" ht="20.100000000000001" customHeight="1" x14ac:dyDescent="0.2">
      <c r="A202" s="51"/>
      <c r="B202" s="7"/>
      <c r="C202" s="8"/>
    </row>
    <row r="203" spans="1:3" s="11" customFormat="1" ht="20.100000000000001" customHeight="1" thickBot="1" x14ac:dyDescent="0.25">
      <c r="A203" s="51"/>
      <c r="B203" s="7"/>
      <c r="C203" s="8"/>
    </row>
    <row r="204" spans="1:3" s="11" customFormat="1" ht="20.100000000000001" customHeight="1" thickTop="1" thickBot="1" x14ac:dyDescent="0.25">
      <c r="A204" s="51"/>
      <c r="B204" s="97" t="s">
        <v>196</v>
      </c>
      <c r="C204" s="65"/>
    </row>
    <row r="205" spans="1:3" s="11" customFormat="1" ht="20.100000000000001" customHeight="1" thickTop="1" x14ac:dyDescent="0.2">
      <c r="A205" s="55" t="str">
        <f>ROW()/5-1&amp;"/40"</f>
        <v>40/40</v>
      </c>
      <c r="B205" s="97"/>
      <c r="C205" s="8"/>
    </row>
    <row r="206" spans="1:3" s="11" customFormat="1" ht="20.100000000000001" customHeight="1" x14ac:dyDescent="0.2">
      <c r="A206" s="51"/>
      <c r="B206" s="97"/>
      <c r="C206" s="8"/>
    </row>
    <row r="207" spans="1:3" ht="20.100000000000001" customHeight="1" x14ac:dyDescent="0.2">
      <c r="A207" s="52"/>
      <c r="C207" s="20"/>
    </row>
    <row r="208" spans="1:3" s="22" customFormat="1" ht="20.100000000000001" customHeight="1" x14ac:dyDescent="0.2">
      <c r="A208" s="52"/>
      <c r="B208" s="21"/>
    </row>
    <row r="209" spans="1:2" s="22" customFormat="1" ht="20.100000000000001" customHeight="1" x14ac:dyDescent="0.2">
      <c r="A209" s="52"/>
      <c r="B209" s="21"/>
    </row>
    <row r="210" spans="1:2" s="22" customFormat="1" ht="20.100000000000001" customHeight="1" x14ac:dyDescent="0.2">
      <c r="A210" s="52"/>
      <c r="B210" s="21"/>
    </row>
    <row r="211" spans="1:2" s="22" customFormat="1" ht="20.100000000000001" customHeight="1" x14ac:dyDescent="0.2">
      <c r="A211" s="53"/>
      <c r="B211" s="21"/>
    </row>
    <row r="212" spans="1:2" s="22" customFormat="1" ht="20.100000000000001" customHeight="1" x14ac:dyDescent="0.2">
      <c r="A212" s="53"/>
      <c r="B212" s="21"/>
    </row>
    <row r="213" spans="1:2" s="22" customFormat="1" ht="20.100000000000001" customHeight="1" x14ac:dyDescent="0.2">
      <c r="A213" s="53"/>
      <c r="B213" s="21"/>
    </row>
    <row r="214" spans="1:2" s="22" customFormat="1" ht="20.100000000000001" customHeight="1" x14ac:dyDescent="0.2">
      <c r="A214" s="53"/>
      <c r="B214" s="21"/>
    </row>
    <row r="215" spans="1:2" s="22" customFormat="1" ht="20.100000000000001" customHeight="1" x14ac:dyDescent="0.2">
      <c r="A215" s="53"/>
      <c r="B215" s="21"/>
    </row>
    <row r="216" spans="1:2" s="22" customFormat="1" ht="20.100000000000001" customHeight="1" x14ac:dyDescent="0.2">
      <c r="A216" s="53"/>
      <c r="B216" s="21"/>
    </row>
    <row r="217" spans="1:2" s="22" customFormat="1" ht="20.100000000000001" customHeight="1" x14ac:dyDescent="0.2">
      <c r="A217" s="53"/>
      <c r="B217" s="21"/>
    </row>
    <row r="218" spans="1:2" s="22" customFormat="1" ht="20.100000000000001" customHeight="1" x14ac:dyDescent="0.2">
      <c r="A218" s="53"/>
      <c r="B218" s="21"/>
    </row>
    <row r="219" spans="1:2" s="22" customFormat="1" ht="20.100000000000001" customHeight="1" x14ac:dyDescent="0.2">
      <c r="A219" s="53"/>
      <c r="B219" s="21"/>
    </row>
    <row r="220" spans="1:2" s="22" customFormat="1" ht="20.100000000000001" customHeight="1" x14ac:dyDescent="0.2">
      <c r="A220" s="53"/>
      <c r="B220" s="21"/>
    </row>
    <row r="221" spans="1:2" s="22" customFormat="1" ht="20.100000000000001" customHeight="1" x14ac:dyDescent="0.2">
      <c r="A221" s="53"/>
      <c r="B221" s="21"/>
    </row>
    <row r="222" spans="1:2" s="22" customFormat="1" ht="20.100000000000001" customHeight="1" x14ac:dyDescent="0.2">
      <c r="A222" s="53"/>
      <c r="B222" s="21"/>
    </row>
    <row r="223" spans="1:2" s="22" customFormat="1" ht="20.100000000000001" customHeight="1" x14ac:dyDescent="0.2">
      <c r="A223" s="53"/>
      <c r="B223" s="21"/>
    </row>
    <row r="224" spans="1:2" s="22" customFormat="1" ht="20.100000000000001" customHeight="1" x14ac:dyDescent="0.2">
      <c r="A224" s="53"/>
      <c r="B224" s="21"/>
    </row>
    <row r="225" spans="1:2" s="22" customFormat="1" ht="20.100000000000001" customHeight="1" x14ac:dyDescent="0.2">
      <c r="A225" s="53"/>
      <c r="B225" s="21"/>
    </row>
    <row r="226" spans="1:2" s="22" customFormat="1" ht="20.100000000000001" customHeight="1" x14ac:dyDescent="0.2">
      <c r="A226" s="53"/>
      <c r="B226" s="21"/>
    </row>
    <row r="227" spans="1:2" s="22" customFormat="1" ht="20.100000000000001" customHeight="1" x14ac:dyDescent="0.2">
      <c r="A227" s="53"/>
      <c r="B227" s="21"/>
    </row>
    <row r="228" spans="1:2" s="22" customFormat="1" ht="20.100000000000001" customHeight="1" x14ac:dyDescent="0.2">
      <c r="A228" s="53"/>
      <c r="B228" s="21"/>
    </row>
    <row r="229" spans="1:2" s="22" customFormat="1" ht="20.100000000000001" customHeight="1" x14ac:dyDescent="0.2">
      <c r="A229" s="53"/>
      <c r="B229" s="21"/>
    </row>
    <row r="230" spans="1:2" s="22" customFormat="1" ht="20.100000000000001" customHeight="1" x14ac:dyDescent="0.2">
      <c r="A230" s="53"/>
      <c r="B230" s="21"/>
    </row>
    <row r="231" spans="1:2" s="22" customFormat="1" ht="20.100000000000001" customHeight="1" x14ac:dyDescent="0.2">
      <c r="A231" s="53"/>
      <c r="B231" s="21"/>
    </row>
    <row r="232" spans="1:2" s="22" customFormat="1" ht="20.100000000000001" customHeight="1" x14ac:dyDescent="0.2">
      <c r="A232" s="53"/>
      <c r="B232" s="21"/>
    </row>
    <row r="233" spans="1:2" s="22" customFormat="1" ht="20.100000000000001" customHeight="1" x14ac:dyDescent="0.2">
      <c r="A233" s="53"/>
      <c r="B233" s="21"/>
    </row>
    <row r="234" spans="1:2" s="22" customFormat="1" ht="20.100000000000001" customHeight="1" x14ac:dyDescent="0.2">
      <c r="A234" s="53"/>
      <c r="B234" s="21"/>
    </row>
    <row r="235" spans="1:2" s="22" customFormat="1" ht="20.100000000000001" customHeight="1" x14ac:dyDescent="0.2">
      <c r="A235" s="53"/>
      <c r="B235" s="21"/>
    </row>
    <row r="236" spans="1:2" s="22" customFormat="1" ht="20.100000000000001" customHeight="1" x14ac:dyDescent="0.2">
      <c r="A236" s="53"/>
      <c r="B236" s="21"/>
    </row>
    <row r="237" spans="1:2" s="22" customFormat="1" ht="20.100000000000001" customHeight="1" x14ac:dyDescent="0.2">
      <c r="A237" s="53"/>
      <c r="B237" s="21"/>
    </row>
    <row r="238" spans="1:2" s="22" customFormat="1" ht="20.100000000000001" customHeight="1" x14ac:dyDescent="0.2">
      <c r="A238" s="53"/>
      <c r="B238" s="21"/>
    </row>
    <row r="239" spans="1:2" s="22" customFormat="1" ht="20.100000000000001" customHeight="1" x14ac:dyDescent="0.2">
      <c r="A239" s="53"/>
      <c r="B239" s="21"/>
    </row>
    <row r="240" spans="1:2" s="22" customFormat="1" ht="20.100000000000001" customHeight="1" x14ac:dyDescent="0.2">
      <c r="A240" s="53"/>
      <c r="B240" s="21"/>
    </row>
    <row r="241" spans="1:2" s="22" customFormat="1" ht="20.100000000000001" customHeight="1" x14ac:dyDescent="0.2">
      <c r="A241" s="53"/>
      <c r="B241" s="21"/>
    </row>
    <row r="242" spans="1:2" s="22" customFormat="1" ht="20.100000000000001" customHeight="1" x14ac:dyDescent="0.2">
      <c r="A242" s="53"/>
      <c r="B242" s="21"/>
    </row>
    <row r="243" spans="1:2" s="22" customFormat="1" ht="20.100000000000001" customHeight="1" x14ac:dyDescent="0.2">
      <c r="A243" s="53"/>
      <c r="B243" s="21"/>
    </row>
    <row r="244" spans="1:2" s="22" customFormat="1" ht="20.100000000000001" customHeight="1" x14ac:dyDescent="0.2">
      <c r="A244" s="53"/>
      <c r="B244" s="21"/>
    </row>
    <row r="245" spans="1:2" s="22" customFormat="1" ht="20.100000000000001" customHeight="1" x14ac:dyDescent="0.2">
      <c r="A245" s="53"/>
      <c r="B245" s="21"/>
    </row>
    <row r="246" spans="1:2" s="22" customFormat="1" ht="20.100000000000001" customHeight="1" x14ac:dyDescent="0.2">
      <c r="A246" s="53"/>
      <c r="B246" s="21"/>
    </row>
    <row r="247" spans="1:2" s="22" customFormat="1" ht="20.100000000000001" customHeight="1" x14ac:dyDescent="0.2">
      <c r="A247" s="53"/>
      <c r="B247" s="21"/>
    </row>
    <row r="248" spans="1:2" s="22" customFormat="1" ht="20.100000000000001" customHeight="1" x14ac:dyDescent="0.2">
      <c r="A248" s="53"/>
      <c r="B248" s="21"/>
    </row>
    <row r="249" spans="1:2" s="22" customFormat="1" ht="20.100000000000001" customHeight="1" x14ac:dyDescent="0.2">
      <c r="A249" s="53"/>
      <c r="B249" s="21"/>
    </row>
    <row r="250" spans="1:2" s="22" customFormat="1" ht="20.100000000000001" customHeight="1" x14ac:dyDescent="0.2">
      <c r="A250" s="53"/>
      <c r="B250" s="21"/>
    </row>
    <row r="251" spans="1:2" s="22" customFormat="1" ht="20.100000000000001" customHeight="1" x14ac:dyDescent="0.2">
      <c r="A251" s="53"/>
      <c r="B251" s="21"/>
    </row>
    <row r="252" spans="1:2" s="22" customFormat="1" ht="20.100000000000001" customHeight="1" x14ac:dyDescent="0.2">
      <c r="A252" s="53"/>
      <c r="B252" s="21"/>
    </row>
    <row r="253" spans="1:2" s="22" customFormat="1" ht="20.100000000000001" customHeight="1" x14ac:dyDescent="0.2">
      <c r="A253" s="53"/>
      <c r="B253" s="21"/>
    </row>
    <row r="254" spans="1:2" s="22" customFormat="1" ht="20.100000000000001" customHeight="1" x14ac:dyDescent="0.2">
      <c r="A254" s="53"/>
      <c r="B254" s="21"/>
    </row>
    <row r="255" spans="1:2" s="22" customFormat="1" ht="20.100000000000001" customHeight="1" x14ac:dyDescent="0.2">
      <c r="A255" s="53"/>
      <c r="B255" s="21"/>
    </row>
    <row r="256" spans="1:2" s="22" customFormat="1" ht="20.100000000000001" customHeight="1" x14ac:dyDescent="0.2">
      <c r="A256" s="53"/>
      <c r="B256" s="21"/>
    </row>
    <row r="257" spans="1:2" s="22" customFormat="1" ht="20.100000000000001" customHeight="1" x14ac:dyDescent="0.2">
      <c r="A257" s="53"/>
      <c r="B257" s="21"/>
    </row>
    <row r="258" spans="1:2" s="22" customFormat="1" ht="20.100000000000001" customHeight="1" x14ac:dyDescent="0.2">
      <c r="A258" s="53"/>
      <c r="B258" s="21"/>
    </row>
    <row r="259" spans="1:2" s="22" customFormat="1" ht="20.100000000000001" customHeight="1" x14ac:dyDescent="0.2">
      <c r="A259" s="53"/>
      <c r="B259" s="21"/>
    </row>
    <row r="260" spans="1:2" s="22" customFormat="1" ht="20.100000000000001" customHeight="1" x14ac:dyDescent="0.2">
      <c r="A260" s="53"/>
      <c r="B260" s="21"/>
    </row>
    <row r="261" spans="1:2" s="22" customFormat="1" ht="20.100000000000001" customHeight="1" x14ac:dyDescent="0.2">
      <c r="A261" s="53"/>
      <c r="B261" s="21"/>
    </row>
    <row r="262" spans="1:2" s="22" customFormat="1" ht="20.100000000000001" customHeight="1" x14ac:dyDescent="0.2">
      <c r="A262" s="53"/>
      <c r="B262" s="21"/>
    </row>
    <row r="263" spans="1:2" s="22" customFormat="1" ht="20.100000000000001" customHeight="1" x14ac:dyDescent="0.2">
      <c r="A263" s="53"/>
      <c r="B263" s="21"/>
    </row>
    <row r="264" spans="1:2" s="22" customFormat="1" ht="20.100000000000001" customHeight="1" x14ac:dyDescent="0.2">
      <c r="A264" s="53"/>
      <c r="B264" s="21"/>
    </row>
    <row r="265" spans="1:2" s="22" customFormat="1" ht="20.100000000000001" customHeight="1" x14ac:dyDescent="0.2">
      <c r="A265" s="53"/>
      <c r="B265" s="21"/>
    </row>
    <row r="266" spans="1:2" s="22" customFormat="1" ht="20.100000000000001" customHeight="1" x14ac:dyDescent="0.2">
      <c r="A266" s="53"/>
      <c r="B266" s="21"/>
    </row>
    <row r="267" spans="1:2" s="22" customFormat="1" ht="20.100000000000001" customHeight="1" x14ac:dyDescent="0.2">
      <c r="A267" s="53"/>
      <c r="B267" s="21"/>
    </row>
    <row r="268" spans="1:2" s="22" customFormat="1" ht="20.100000000000001" customHeight="1" x14ac:dyDescent="0.2">
      <c r="A268" s="53"/>
      <c r="B268" s="21"/>
    </row>
    <row r="269" spans="1:2" s="22" customFormat="1" ht="20.100000000000001" customHeight="1" x14ac:dyDescent="0.2">
      <c r="A269" s="53"/>
      <c r="B269" s="21"/>
    </row>
    <row r="270" spans="1:2" s="22" customFormat="1" ht="20.100000000000001" customHeight="1" x14ac:dyDescent="0.2">
      <c r="A270" s="53"/>
      <c r="B270" s="21"/>
    </row>
    <row r="271" spans="1:2" s="22" customFormat="1" ht="20.100000000000001" customHeight="1" x14ac:dyDescent="0.2">
      <c r="A271" s="53"/>
      <c r="B271" s="21"/>
    </row>
    <row r="272" spans="1:2" s="22" customFormat="1" ht="20.100000000000001" customHeight="1" x14ac:dyDescent="0.2">
      <c r="A272" s="53"/>
      <c r="B272" s="21"/>
    </row>
    <row r="273" spans="1:2" s="22" customFormat="1" ht="20.100000000000001" customHeight="1" x14ac:dyDescent="0.2">
      <c r="A273" s="53"/>
      <c r="B273" s="21"/>
    </row>
    <row r="274" spans="1:2" s="22" customFormat="1" ht="20.100000000000001" customHeight="1" x14ac:dyDescent="0.2">
      <c r="A274" s="53"/>
      <c r="B274" s="21"/>
    </row>
    <row r="275" spans="1:2" s="22" customFormat="1" ht="20.100000000000001" customHeight="1" x14ac:dyDescent="0.2">
      <c r="A275" s="53"/>
      <c r="B275" s="21"/>
    </row>
    <row r="276" spans="1:2" s="22" customFormat="1" ht="20.100000000000001" customHeight="1" x14ac:dyDescent="0.2">
      <c r="A276" s="53"/>
      <c r="B276" s="21"/>
    </row>
    <row r="277" spans="1:2" s="22" customFormat="1" ht="20.100000000000001" customHeight="1" x14ac:dyDescent="0.2">
      <c r="A277" s="53"/>
      <c r="B277" s="21"/>
    </row>
    <row r="278" spans="1:2" s="22" customFormat="1" ht="20.100000000000001" customHeight="1" x14ac:dyDescent="0.2">
      <c r="A278" s="53"/>
      <c r="B278" s="21"/>
    </row>
    <row r="279" spans="1:2" s="22" customFormat="1" ht="20.100000000000001" customHeight="1" x14ac:dyDescent="0.2">
      <c r="A279" s="53"/>
      <c r="B279" s="21"/>
    </row>
    <row r="280" spans="1:2" s="22" customFormat="1" ht="20.100000000000001" customHeight="1" x14ac:dyDescent="0.2">
      <c r="A280" s="53"/>
      <c r="B280" s="21"/>
    </row>
    <row r="281" spans="1:2" s="22" customFormat="1" ht="20.100000000000001" customHeight="1" x14ac:dyDescent="0.2">
      <c r="A281" s="53"/>
      <c r="B281" s="21"/>
    </row>
    <row r="282" spans="1:2" s="22" customFormat="1" ht="20.100000000000001" customHeight="1" x14ac:dyDescent="0.2">
      <c r="A282" s="53"/>
      <c r="B282" s="21"/>
    </row>
    <row r="283" spans="1:2" s="22" customFormat="1" ht="20.100000000000001" customHeight="1" x14ac:dyDescent="0.2">
      <c r="A283" s="53"/>
      <c r="B283" s="21"/>
    </row>
  </sheetData>
  <sheetProtection algorithmName="SHA-512" hashValue="uKmTaMddA2NMW8ZnitLmp1rp5GgmLq2Me1eqQY0C3yiDLQ/L3DhoY7DVdgPqs/WQK6lPU9VyWO8+VrPKz6Qeng==" saltValue="KZ10UAFLw/PQ7B/UhkXB1w==" spinCount="100000" sheet="1" objects="1" scenarios="1"/>
  <mergeCells count="41">
    <mergeCell ref="B184:B186"/>
    <mergeCell ref="B189:B191"/>
    <mergeCell ref="B194:B196"/>
    <mergeCell ref="B199:B201"/>
    <mergeCell ref="B204:B206"/>
    <mergeCell ref="B179:B181"/>
    <mergeCell ref="B124:B126"/>
    <mergeCell ref="B129:B131"/>
    <mergeCell ref="B134:B136"/>
    <mergeCell ref="B139:B141"/>
    <mergeCell ref="B144:B146"/>
    <mergeCell ref="B149:B151"/>
    <mergeCell ref="B154:B156"/>
    <mergeCell ref="B159:B161"/>
    <mergeCell ref="B164:B166"/>
    <mergeCell ref="B169:B171"/>
    <mergeCell ref="B174:B176"/>
    <mergeCell ref="B119:B121"/>
    <mergeCell ref="B64:B66"/>
    <mergeCell ref="B69:B71"/>
    <mergeCell ref="B74:B76"/>
    <mergeCell ref="B79:B81"/>
    <mergeCell ref="B84:B86"/>
    <mergeCell ref="B89:B91"/>
    <mergeCell ref="B94:B96"/>
    <mergeCell ref="B99:B101"/>
    <mergeCell ref="B104:B106"/>
    <mergeCell ref="B109:B111"/>
    <mergeCell ref="B114:B116"/>
    <mergeCell ref="B59:B61"/>
    <mergeCell ref="E2:F2"/>
    <mergeCell ref="B9:B11"/>
    <mergeCell ref="B14:B16"/>
    <mergeCell ref="B19:B21"/>
    <mergeCell ref="B24:B26"/>
    <mergeCell ref="B29:B31"/>
    <mergeCell ref="B34:B36"/>
    <mergeCell ref="B39:B41"/>
    <mergeCell ref="B44:B46"/>
    <mergeCell ref="B49:B51"/>
    <mergeCell ref="B54:B56"/>
  </mergeCells>
  <conditionalFormatting sqref="E2:F3">
    <cfRule type="dataBar" priority="4">
      <dataBar>
        <cfvo type="num" val="0"/>
        <cfvo type="num" val="100"/>
        <color rgb="FF00B050"/>
      </dataBar>
      <extLst>
        <ext xmlns:x14="http://schemas.microsoft.com/office/spreadsheetml/2009/9/main" uri="{B025F937-C7B1-47D3-B67F-A62EFF666E3E}">
          <x14:id>{B56BAC15-373A-43CD-BFCF-EFF1FCF13C75}</x14:id>
        </ext>
      </extLst>
    </cfRule>
  </conditionalFormatting>
  <conditionalFormatting sqref="C9:C207">
    <cfRule type="containsText" dxfId="11" priority="1" operator="containsText" text="د">
      <formula>NOT(ISERROR(SEARCH("د",C9)))</formula>
    </cfRule>
    <cfRule type="containsText" dxfId="10" priority="2" operator="containsText" text="و">
      <formula>NOT(ISERROR(SEARCH("و",C9)))</formula>
    </cfRule>
    <cfRule type="containsText" dxfId="9" priority="3" operator="containsText" text="خ">
      <formula>NOT(ISERROR(SEARCH("خ",C9)))</formula>
    </cfRule>
  </conditionalFormatting>
  <dataValidations count="1">
    <dataValidation type="list" allowBlank="1" showInputMessage="1" showErrorMessage="1" sqref="C9 C14 C19 C24 C89 C94 C99 C104 C109 C114 C49 C54 C59 C64 C119 C129 C134 C139 C29 C34 C39 C44 C69 C74 C124 C144 C149 C154 C159 C164 C79 C84 C169 C174 C179 C184 C189 C194 C199 C204" xr:uid="{5B30B37F-97CB-4D5F-AD32-F08959D01DD4}">
      <formula1>"موافقم,مخالفم,نظری ندارم"</formula1>
    </dataValidation>
  </dataValidations>
  <pageMargins left="0.7" right="0.7" top="0.75" bottom="0.75" header="0.3" footer="0.3"/>
  <pageSetup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102" r:id="rId4" name="Button 6">
              <controlPr defaultSize="0" print="0" autoFill="0" autoPict="0" macro="[0]!policy">
                <anchor moveWithCells="1">
                  <from>
                    <xdr:col>3</xdr:col>
                    <xdr:colOff>1352550</xdr:colOff>
                    <xdr:row>1</xdr:row>
                    <xdr:rowOff>28575</xdr:rowOff>
                  </from>
                  <to>
                    <xdr:col>3</xdr:col>
                    <xdr:colOff>2066925</xdr:colOff>
                    <xdr:row>1</xdr:row>
                    <xdr:rowOff>438150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B56BAC15-373A-43CD-BFCF-EFF1FCF13C75}">
            <x14:dataBar minLength="0" maxLength="100" gradient="0" direction="leftToRight">
              <x14:cfvo type="num">
                <xm:f>0</xm:f>
              </x14:cfvo>
              <x14:cfvo type="num">
                <xm:f>100</xm:f>
              </x14:cfvo>
              <x14:negativeFillColor rgb="FFFF0000"/>
              <x14:axisColor rgb="FF000000"/>
            </x14:dataBar>
          </x14:cfRule>
          <xm:sqref>E2:F3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1BD96-B0CC-4574-8636-B076E60E73FD}">
  <sheetPr codeName="Sheet5"/>
  <dimension ref="B13:BB114"/>
  <sheetViews>
    <sheetView rightToLeft="1" zoomScale="85" zoomScaleNormal="85" workbookViewId="0">
      <selection activeCell="X6" sqref="X6"/>
    </sheetView>
  </sheetViews>
  <sheetFormatPr defaultRowHeight="14.25" x14ac:dyDescent="0.2"/>
  <cols>
    <col min="1" max="1" width="75" style="1" customWidth="1"/>
    <col min="2" max="2" width="6.625" style="1" bestFit="1" customWidth="1"/>
    <col min="3" max="4" width="5.375" style="1" bestFit="1" customWidth="1"/>
    <col min="5" max="5" width="9" style="2" bestFit="1" customWidth="1"/>
    <col min="6" max="6" width="7" style="2" bestFit="1" customWidth="1"/>
    <col min="7" max="7" width="3.625" style="1" customWidth="1"/>
    <col min="8" max="8" width="6.625" style="1" bestFit="1" customWidth="1"/>
    <col min="9" max="10" width="5.375" style="1" bestFit="1" customWidth="1"/>
    <col min="11" max="11" width="9" style="2" bestFit="1" customWidth="1"/>
    <col min="12" max="12" width="8.375" style="2" bestFit="1" customWidth="1"/>
    <col min="13" max="13" width="3.75" style="1" customWidth="1"/>
    <col min="14" max="14" width="6.625" style="1" bestFit="1" customWidth="1"/>
    <col min="15" max="16" width="5.375" style="1" bestFit="1" customWidth="1"/>
    <col min="17" max="17" width="9" style="2" bestFit="1" customWidth="1"/>
    <col min="18" max="18" width="8.375" style="2" bestFit="1" customWidth="1"/>
    <col min="19" max="19" width="3.5" style="1" customWidth="1"/>
    <col min="20" max="20" width="6.625" style="1" bestFit="1" customWidth="1"/>
    <col min="21" max="22" width="5.375" style="1" bestFit="1" customWidth="1"/>
    <col min="23" max="23" width="9" style="2" bestFit="1" customWidth="1"/>
    <col min="24" max="24" width="8.375" style="2" bestFit="1" customWidth="1"/>
    <col min="25" max="25" width="3.875" style="1" customWidth="1"/>
    <col min="26" max="26" width="6.625" style="1" bestFit="1" customWidth="1"/>
    <col min="27" max="28" width="5.375" style="1" bestFit="1" customWidth="1"/>
    <col min="29" max="29" width="9" style="2" bestFit="1" customWidth="1"/>
    <col min="30" max="30" width="7" style="2" bestFit="1" customWidth="1"/>
    <col min="31" max="31" width="5.5" style="1" customWidth="1"/>
    <col min="32" max="32" width="6.625" style="1" bestFit="1" customWidth="1"/>
    <col min="33" max="34" width="5.375" style="1" bestFit="1" customWidth="1"/>
    <col min="35" max="35" width="9" style="2" bestFit="1" customWidth="1"/>
    <col min="36" max="36" width="8.375" style="2" bestFit="1" customWidth="1"/>
    <col min="37" max="37" width="9" style="1"/>
    <col min="38" max="38" width="6.625" style="1" bestFit="1" customWidth="1"/>
    <col min="39" max="40" width="5.375" style="1" bestFit="1" customWidth="1"/>
    <col min="41" max="41" width="9" style="2" bestFit="1" customWidth="1"/>
    <col min="42" max="42" width="8.375" style="2" bestFit="1" customWidth="1"/>
    <col min="43" max="43" width="9" style="1"/>
    <col min="44" max="44" width="6.625" style="1" bestFit="1" customWidth="1"/>
    <col min="45" max="46" width="5.375" style="1" bestFit="1" customWidth="1"/>
    <col min="47" max="47" width="9" style="2" bestFit="1" customWidth="1"/>
    <col min="48" max="48" width="8.375" style="2" bestFit="1" customWidth="1"/>
    <col min="49" max="49" width="9" style="1"/>
    <col min="50" max="50" width="6.625" style="1" bestFit="1" customWidth="1"/>
    <col min="51" max="52" width="5.375" style="1" bestFit="1" customWidth="1"/>
    <col min="53" max="53" width="9" style="2" bestFit="1" customWidth="1"/>
    <col min="54" max="54" width="7" style="2" bestFit="1" customWidth="1"/>
    <col min="55" max="16384" width="9" style="1"/>
  </cols>
  <sheetData>
    <row r="13" spans="2:54" x14ac:dyDescent="0.2">
      <c r="E13" s="2" t="s">
        <v>173</v>
      </c>
      <c r="K13" s="2" t="s">
        <v>172</v>
      </c>
      <c r="Q13" s="2" t="s">
        <v>174</v>
      </c>
      <c r="W13" s="2" t="s">
        <v>175</v>
      </c>
      <c r="AC13" s="2" t="s">
        <v>176</v>
      </c>
      <c r="AI13" s="2" t="s">
        <v>177</v>
      </c>
      <c r="AO13" s="2" t="s">
        <v>178</v>
      </c>
      <c r="AU13" s="2" t="s">
        <v>179</v>
      </c>
      <c r="BA13" s="2" t="s">
        <v>180</v>
      </c>
    </row>
    <row r="14" spans="2:54" ht="15" x14ac:dyDescent="0.2">
      <c r="B14" s="3">
        <v>0</v>
      </c>
      <c r="C14" s="3">
        <v>0.2</v>
      </c>
      <c r="D14" s="4">
        <v>0.2</v>
      </c>
      <c r="E14" s="5">
        <f>ABS(D14-B14)-ABS(C14-B14)-IF(D14&lt;C14,IF(B14&lt;AVERAGE(D14,C14),-F14,+F14),-IF(B14&lt;AVERAGE(D14,C14),-F14,+F14))</f>
        <v>0</v>
      </c>
      <c r="F14" s="6">
        <f>IF(OR(B14&gt;MAX(C14:D14),B14&lt;MIN(C14:D14)),(ABS(D14-C14)*MIN(ABS(B14-C14),ABS(B14-D14)))/MAX(1-MAX(C14:D14),MIN(C14:D14)),0)</f>
        <v>0</v>
      </c>
      <c r="H14" s="3">
        <v>0</v>
      </c>
      <c r="I14" s="3">
        <v>0.2</v>
      </c>
      <c r="J14" s="4">
        <v>0.4</v>
      </c>
      <c r="K14" s="5">
        <f>ABS(J14-H14)-ABS(I14-H14)-IF(J14&lt;I14,IF(H14&lt;AVERAGE(J14,I14),-L14,+L14),-IF(H14&lt;AVERAGE(J14,I14),-L14,+L14))</f>
        <v>0.13333333333333333</v>
      </c>
      <c r="L14" s="6">
        <f>IF(OR(H14&gt;MAX(I14:J14),H14&lt;MIN(I14:J14)),(ABS(J14-I14)*MIN(ABS(H14-I14),ABS(H14-J14)))/MAX(1-MAX(I14:J14),MIN(I14:J14)),0)</f>
        <v>6.666666666666668E-2</v>
      </c>
      <c r="N14" s="3">
        <v>0</v>
      </c>
      <c r="O14" s="3">
        <v>0.2</v>
      </c>
      <c r="P14" s="4">
        <v>0.5</v>
      </c>
      <c r="Q14" s="5">
        <f>ABS(P14-N14)-ABS(O14-N14)-IF(P14&lt;O14,IF(N14&lt;AVERAGE(P14,O14),-R14,+R14),-IF(N14&lt;AVERAGE(P14,O14),-R14,+R14))</f>
        <v>0.18</v>
      </c>
      <c r="R14" s="6">
        <f>IF(OR(N14&gt;MAX(O14:P14),N14&lt;MIN(O14:P14)),(ABS(P14-O14)*MIN(ABS(N14-O14),ABS(N14-P14)))/MAX(1-MAX(O14:P14),MIN(O14:P14)),0)</f>
        <v>0.12</v>
      </c>
      <c r="T14" s="3">
        <v>0</v>
      </c>
      <c r="U14" s="3">
        <v>0.3</v>
      </c>
      <c r="V14" s="4">
        <v>0.5</v>
      </c>
      <c r="W14" s="5">
        <f>ABS(V14-T14)-ABS(U14-T14)-IF(V14&lt;U14,IF(T14&lt;AVERAGE(V14,U14),-X14,+X14),-IF(T14&lt;AVERAGE(V14,U14),-X14,+X14))</f>
        <v>8.0000000000000016E-2</v>
      </c>
      <c r="X14" s="6">
        <f>IF(OR(T14&gt;MAX(U14:V14),T14&lt;MIN(U14:V14)),(ABS(V14-U14)*MIN(ABS(T14-U14),ABS(T14-V14)))/MAX(1-MAX(U14:V14),MIN(U14:V14)),0)</f>
        <v>0.12</v>
      </c>
      <c r="Z14" s="3">
        <v>0</v>
      </c>
      <c r="AA14" s="3">
        <v>0.5</v>
      </c>
      <c r="AB14" s="4">
        <v>0.5</v>
      </c>
      <c r="AC14" s="5">
        <f>ABS(AB14-Z14)-ABS(AA14-Z14)-IF(AB14&lt;AA14,IF(Z14&lt;AVERAGE(AB14,AA14),-AD14,+AD14),-IF(Z14&lt;AVERAGE(AB14,AA14),-AD14,+AD14))</f>
        <v>0</v>
      </c>
      <c r="AD14" s="6">
        <f>IF(OR(Z14&gt;MAX(AA14:AB14),Z14&lt;MIN(AA14:AB14)),(ABS(AB14-AA14)*MIN(ABS(Z14-AA14),ABS(Z14-AB14)))/MAX(1-MAX(AA14:AB14),MIN(AA14:AB14)),0)</f>
        <v>0</v>
      </c>
      <c r="AF14" s="3">
        <v>0</v>
      </c>
      <c r="AG14" s="3">
        <v>0.7</v>
      </c>
      <c r="AH14" s="4">
        <v>0.5</v>
      </c>
      <c r="AI14" s="5">
        <f>ABS(AH14-AF14)-ABS(AG14-AF14)-IF(AH14&lt;AG14,IF(AF14&lt;AVERAGE(AH14,AG14),-AJ14,+AJ14),-IF(AF14&lt;AVERAGE(AH14,AG14),-AJ14,+AJ14))</f>
        <v>0</v>
      </c>
      <c r="AJ14" s="6">
        <f>IF(OR(AF14&gt;MAX(AG14:AH14),AF14&lt;MIN(AG14:AH14)),(ABS(AH14-AG14)*MIN(ABS(AF14-AG14),ABS(AF14-AH14)))/MAX(1-MAX(AG14:AH14),MIN(AG14:AH14)),0)</f>
        <v>0.19999999999999996</v>
      </c>
      <c r="AL14" s="3">
        <v>0</v>
      </c>
      <c r="AM14" s="3">
        <v>0.8</v>
      </c>
      <c r="AN14" s="4">
        <v>0.5</v>
      </c>
      <c r="AO14" s="5">
        <f>ABS(AN14-AL14)-ABS(AM14-AL14)-IF(AN14&lt;AM14,IF(AL14&lt;AVERAGE(AN14,AM14),-AP14,+AP14),-IF(AL14&lt;AVERAGE(AN14,AM14),-AP14,+AP14))</f>
        <v>0</v>
      </c>
      <c r="AP14" s="6">
        <f>IF(OR(AL14&gt;MAX(AM14:AN14),AL14&lt;MIN(AM14:AN14)),(ABS(AN14-AM14)*MIN(ABS(AL14-AM14),ABS(AL14-AN14)))/MAX(1-MAX(AM14:AN14),MIN(AM14:AN14)),0)</f>
        <v>0.30000000000000004</v>
      </c>
      <c r="AR14" s="3">
        <v>0</v>
      </c>
      <c r="AS14" s="3">
        <v>0.8</v>
      </c>
      <c r="AT14" s="4">
        <v>0.7</v>
      </c>
      <c r="AU14" s="5">
        <f>ABS(AT14-AR14)-ABS(AS14-AR14)-IF(AT14&lt;AS14,IF(AR14&lt;AVERAGE(AT14,AS14),-AV14,+AV14),-IF(AR14&lt;AVERAGE(AT14,AS14),-AV14,+AV14))</f>
        <v>0</v>
      </c>
      <c r="AV14" s="6">
        <f>IF(OR(AR14&gt;MAX(AS14:AT14),AR14&lt;MIN(AS14:AT14)),(ABS(AT14-AS14)*MIN(ABS(AR14-AS14),ABS(AR14-AT14)))/MAX(1-MAX(AS14:AT14),MIN(AS14:AT14)),0)</f>
        <v>0.10000000000000009</v>
      </c>
      <c r="AX14" s="3">
        <v>0</v>
      </c>
      <c r="AY14" s="3">
        <v>0.8</v>
      </c>
      <c r="AZ14" s="4">
        <v>0.8</v>
      </c>
      <c r="BA14" s="5">
        <f>ABS(AZ14-AX14)-ABS(AY14-AX14)-IF(AZ14&lt;AY14,IF(AX14&lt;AVERAGE(AZ14,AY14),-BB14,+BB14),-IF(AX14&lt;AVERAGE(AZ14,AY14),-BB14,+BB14))</f>
        <v>0</v>
      </c>
      <c r="BB14" s="6">
        <f>IF(OR(AX14&gt;MAX(AY14:AZ14),AX14&lt;MIN(AY14:AZ14)),(ABS(AZ14-AY14)*MIN(ABS(AX14-AY14),ABS(AX14-AZ14)))/MAX(1-MAX(AY14:AZ14),MIN(AY14:AZ14)),0)</f>
        <v>0</v>
      </c>
    </row>
    <row r="15" spans="2:54" ht="15" x14ac:dyDescent="0.2">
      <c r="B15" s="3">
        <v>0.01</v>
      </c>
      <c r="C15" s="3">
        <v>0.2</v>
      </c>
      <c r="D15" s="4">
        <v>0.2</v>
      </c>
      <c r="E15" s="5">
        <f t="shared" ref="E15:E78" si="0">ABS(D15-B15)-ABS(C15-B15)-IF(D15&lt;C15,IF(B15&lt;AVERAGE(D15,C15),-F15,+F15),-IF(B15&lt;AVERAGE(D15,C15),-F15,+F15))</f>
        <v>0</v>
      </c>
      <c r="F15" s="6">
        <f t="shared" ref="F15:F78" si="1">IF(OR(B15&gt;MAX(C15:D15),B15&lt;MIN(C15:D15)),(ABS(D15-C15)*MIN(ABS(B15-C15),ABS(B15-D15)))/MAX(1-MAX(C15:D15),MIN(C15:D15)),0)</f>
        <v>0</v>
      </c>
      <c r="H15" s="3">
        <v>0.01</v>
      </c>
      <c r="I15" s="3">
        <v>0.2</v>
      </c>
      <c r="J15" s="4">
        <v>0.4</v>
      </c>
      <c r="K15" s="5">
        <f t="shared" ref="K15:K78" si="2">ABS(J15-H15)-ABS(I15-H15)-IF(J15&lt;I15,IF(H15&lt;AVERAGE(J15,I15),-L15,+L15),-IF(H15&lt;AVERAGE(J15,I15),-L15,+L15))</f>
        <v>0.13666666666666666</v>
      </c>
      <c r="L15" s="6">
        <f t="shared" ref="L15:L78" si="3">IF(OR(H15&gt;MAX(I15:J15),H15&lt;MIN(I15:J15)),(ABS(J15-I15)*MIN(ABS(H15-I15),ABS(H15-J15)))/MAX(1-MAX(I15:J15),MIN(I15:J15)),0)</f>
        <v>6.3333333333333353E-2</v>
      </c>
      <c r="N15" s="3">
        <v>0.01</v>
      </c>
      <c r="O15" s="3">
        <v>0.2</v>
      </c>
      <c r="P15" s="4">
        <v>0.5</v>
      </c>
      <c r="Q15" s="5">
        <f t="shared" ref="Q15:Q78" si="4">ABS(P15-N15)-ABS(O15-N15)-IF(P15&lt;O15,IF(N15&lt;AVERAGE(P15,O15),-R15,+R15),-IF(N15&lt;AVERAGE(P15,O15),-R15,+R15))</f>
        <v>0.186</v>
      </c>
      <c r="R15" s="6">
        <f t="shared" ref="R15:R78" si="5">IF(OR(N15&gt;MAX(O15:P15),N15&lt;MIN(O15:P15)),(ABS(P15-O15)*MIN(ABS(N15-O15),ABS(N15-P15)))/MAX(1-MAX(O15:P15),MIN(O15:P15)),0)</f>
        <v>0.11399999999999999</v>
      </c>
      <c r="T15" s="3">
        <v>0.01</v>
      </c>
      <c r="U15" s="3">
        <v>0.3</v>
      </c>
      <c r="V15" s="4">
        <v>0.5</v>
      </c>
      <c r="W15" s="5">
        <f t="shared" ref="W15:W78" si="6">ABS(V15-T15)-ABS(U15-T15)-IF(V15&lt;U15,IF(T15&lt;AVERAGE(V15,U15),-X15,+X15),-IF(T15&lt;AVERAGE(V15,U15),-X15,+X15))</f>
        <v>8.4000000000000019E-2</v>
      </c>
      <c r="X15" s="6">
        <f t="shared" ref="X15:X78" si="7">IF(OR(T15&gt;MAX(U15:V15),T15&lt;MIN(U15:V15)),(ABS(V15-U15)*MIN(ABS(T15-U15),ABS(T15-V15)))/MAX(1-MAX(U15:V15),MIN(U15:V15)),0)</f>
        <v>0.11599999999999999</v>
      </c>
      <c r="Z15" s="3">
        <v>0.01</v>
      </c>
      <c r="AA15" s="3">
        <v>0.5</v>
      </c>
      <c r="AB15" s="4">
        <v>0.5</v>
      </c>
      <c r="AC15" s="5">
        <f t="shared" ref="AC15:AC78" si="8">ABS(AB15-Z15)-ABS(AA15-Z15)-IF(AB15&lt;AA15,IF(Z15&lt;AVERAGE(AB15,AA15),-AD15,+AD15),-IF(Z15&lt;AVERAGE(AB15,AA15),-AD15,+AD15))</f>
        <v>0</v>
      </c>
      <c r="AD15" s="6">
        <f t="shared" ref="AD15:AD78" si="9">IF(OR(Z15&gt;MAX(AA15:AB15),Z15&lt;MIN(AA15:AB15)),(ABS(AB15-AA15)*MIN(ABS(Z15-AA15),ABS(Z15-AB15)))/MAX(1-MAX(AA15:AB15),MIN(AA15:AB15)),0)</f>
        <v>0</v>
      </c>
      <c r="AF15" s="3">
        <v>0.01</v>
      </c>
      <c r="AG15" s="3">
        <v>0.7</v>
      </c>
      <c r="AH15" s="4">
        <v>0.5</v>
      </c>
      <c r="AI15" s="5">
        <f t="shared" ref="AI15:AI78" si="10">ABS(AH15-AF15)-ABS(AG15-AF15)-IF(AH15&lt;AG15,IF(AF15&lt;AVERAGE(AH15,AG15),-AJ15,+AJ15),-IF(AF15&lt;AVERAGE(AH15,AG15),-AJ15,+AJ15))</f>
        <v>-4.0000000000000036E-3</v>
      </c>
      <c r="AJ15" s="6">
        <f t="shared" ref="AJ15:AJ78" si="11">IF(OR(AF15&gt;MAX(AG15:AH15),AF15&lt;MIN(AG15:AH15)),(ABS(AH15-AG15)*MIN(ABS(AF15-AG15),ABS(AF15-AH15)))/MAX(1-MAX(AG15:AH15),MIN(AG15:AH15)),0)</f>
        <v>0.19599999999999995</v>
      </c>
      <c r="AL15" s="3">
        <v>0.01</v>
      </c>
      <c r="AM15" s="3">
        <v>0.8</v>
      </c>
      <c r="AN15" s="4">
        <v>0.5</v>
      </c>
      <c r="AO15" s="5">
        <f t="shared" ref="AO15:AO78" si="12">ABS(AN15-AL15)-ABS(AM15-AL15)-IF(AN15&lt;AM15,IF(AL15&lt;AVERAGE(AN15,AM15),-AP15,+AP15),-IF(AL15&lt;AVERAGE(AN15,AM15),-AP15,+AP15))</f>
        <v>-6.0000000000000053E-3</v>
      </c>
      <c r="AP15" s="6">
        <f t="shared" ref="AP15:AP78" si="13">IF(OR(AL15&gt;MAX(AM15:AN15),AL15&lt;MIN(AM15:AN15)),(ABS(AN15-AM15)*MIN(ABS(AL15-AM15),ABS(AL15-AN15)))/MAX(1-MAX(AM15:AN15),MIN(AM15:AN15)),0)</f>
        <v>0.29400000000000004</v>
      </c>
      <c r="AR15" s="3">
        <v>0.01</v>
      </c>
      <c r="AS15" s="3">
        <v>0.8</v>
      </c>
      <c r="AT15" s="4">
        <v>0.7</v>
      </c>
      <c r="AU15" s="5">
        <f t="shared" ref="AU15:AU78" si="14">ABS(AT15-AR15)-ABS(AS15-AR15)-IF(AT15&lt;AS15,IF(AR15&lt;AVERAGE(AT15,AS15),-AV15,+AV15),-IF(AR15&lt;AVERAGE(AT15,AS15),-AV15,+AV15))</f>
        <v>-1.4285714285714179E-3</v>
      </c>
      <c r="AV15" s="6">
        <f t="shared" ref="AV15:AV78" si="15">IF(OR(AR15&gt;MAX(AS15:AT15),AR15&lt;MIN(AS15:AT15)),(ABS(AT15-AS15)*MIN(ABS(AR15-AS15),ABS(AR15-AT15)))/MAX(1-MAX(AS15:AT15),MIN(AS15:AT15)),0)</f>
        <v>9.8571428571428671E-2</v>
      </c>
      <c r="AX15" s="3">
        <v>0.01</v>
      </c>
      <c r="AY15" s="3">
        <v>0.8</v>
      </c>
      <c r="AZ15" s="4">
        <v>0.8</v>
      </c>
      <c r="BA15" s="5">
        <f t="shared" ref="BA15:BA78" si="16">ABS(AZ15-AX15)-ABS(AY15-AX15)-IF(AZ15&lt;AY15,IF(AX15&lt;AVERAGE(AZ15,AY15),-BB15,+BB15),-IF(AX15&lt;AVERAGE(AZ15,AY15),-BB15,+BB15))</f>
        <v>0</v>
      </c>
      <c r="BB15" s="6">
        <f t="shared" ref="BB15:BB78" si="17">IF(OR(AX15&gt;MAX(AY15:AZ15),AX15&lt;MIN(AY15:AZ15)),(ABS(AZ15-AY15)*MIN(ABS(AX15-AY15),ABS(AX15-AZ15)))/MAX(1-MAX(AY15:AZ15),MIN(AY15:AZ15)),0)</f>
        <v>0</v>
      </c>
    </row>
    <row r="16" spans="2:54" ht="15" x14ac:dyDescent="0.2">
      <c r="B16" s="3">
        <v>0.02</v>
      </c>
      <c r="C16" s="3">
        <v>0.2</v>
      </c>
      <c r="D16" s="4">
        <v>0.2</v>
      </c>
      <c r="E16" s="5">
        <f t="shared" si="0"/>
        <v>0</v>
      </c>
      <c r="F16" s="6">
        <f t="shared" si="1"/>
        <v>0</v>
      </c>
      <c r="H16" s="3">
        <v>0.02</v>
      </c>
      <c r="I16" s="3">
        <v>0.2</v>
      </c>
      <c r="J16" s="4">
        <v>0.4</v>
      </c>
      <c r="K16" s="5">
        <f t="shared" si="2"/>
        <v>0.13999999999999996</v>
      </c>
      <c r="L16" s="6">
        <f t="shared" si="3"/>
        <v>6.0000000000000012E-2</v>
      </c>
      <c r="N16" s="3">
        <v>0.02</v>
      </c>
      <c r="O16" s="3">
        <v>0.2</v>
      </c>
      <c r="P16" s="4">
        <v>0.5</v>
      </c>
      <c r="Q16" s="5">
        <f t="shared" si="4"/>
        <v>0.19199999999999992</v>
      </c>
      <c r="R16" s="6">
        <f t="shared" si="5"/>
        <v>0.10800000000000001</v>
      </c>
      <c r="T16" s="3">
        <v>0.02</v>
      </c>
      <c r="U16" s="3">
        <v>0.3</v>
      </c>
      <c r="V16" s="4">
        <v>0.5</v>
      </c>
      <c r="W16" s="5">
        <f t="shared" si="6"/>
        <v>8.8000000000000023E-2</v>
      </c>
      <c r="X16" s="6">
        <f t="shared" si="7"/>
        <v>0.11199999999999999</v>
      </c>
      <c r="Z16" s="3">
        <v>0.02</v>
      </c>
      <c r="AA16" s="3">
        <v>0.5</v>
      </c>
      <c r="AB16" s="4">
        <v>0.5</v>
      </c>
      <c r="AC16" s="5">
        <f t="shared" si="8"/>
        <v>0</v>
      </c>
      <c r="AD16" s="6">
        <f t="shared" si="9"/>
        <v>0</v>
      </c>
      <c r="AF16" s="3">
        <v>0.02</v>
      </c>
      <c r="AG16" s="3">
        <v>0.7</v>
      </c>
      <c r="AH16" s="4">
        <v>0.5</v>
      </c>
      <c r="AI16" s="5">
        <f t="shared" si="10"/>
        <v>-8.0000000000000071E-3</v>
      </c>
      <c r="AJ16" s="6">
        <f t="shared" si="11"/>
        <v>0.19199999999999995</v>
      </c>
      <c r="AL16" s="3">
        <v>0.02</v>
      </c>
      <c r="AM16" s="3">
        <v>0.8</v>
      </c>
      <c r="AN16" s="4">
        <v>0.5</v>
      </c>
      <c r="AO16" s="5">
        <f t="shared" si="12"/>
        <v>-1.2000000000000011E-2</v>
      </c>
      <c r="AP16" s="6">
        <f t="shared" si="13"/>
        <v>0.28800000000000003</v>
      </c>
      <c r="AR16" s="3">
        <v>0.02</v>
      </c>
      <c r="AS16" s="3">
        <v>0.8</v>
      </c>
      <c r="AT16" s="4">
        <v>0.7</v>
      </c>
      <c r="AU16" s="5">
        <f t="shared" si="14"/>
        <v>-2.8571428571428498E-3</v>
      </c>
      <c r="AV16" s="6">
        <f t="shared" si="15"/>
        <v>9.7142857142857239E-2</v>
      </c>
      <c r="AX16" s="3">
        <v>0.02</v>
      </c>
      <c r="AY16" s="3">
        <v>0.8</v>
      </c>
      <c r="AZ16" s="4">
        <v>0.8</v>
      </c>
      <c r="BA16" s="5">
        <f t="shared" si="16"/>
        <v>0</v>
      </c>
      <c r="BB16" s="6">
        <f t="shared" si="17"/>
        <v>0</v>
      </c>
    </row>
    <row r="17" spans="2:54" ht="15" x14ac:dyDescent="0.2">
      <c r="B17" s="3">
        <v>0.03</v>
      </c>
      <c r="C17" s="3">
        <v>0.2</v>
      </c>
      <c r="D17" s="4">
        <v>0.2</v>
      </c>
      <c r="E17" s="5">
        <f t="shared" si="0"/>
        <v>0</v>
      </c>
      <c r="F17" s="6">
        <f t="shared" si="1"/>
        <v>0</v>
      </c>
      <c r="H17" s="3">
        <v>0.03</v>
      </c>
      <c r="I17" s="3">
        <v>0.2</v>
      </c>
      <c r="J17" s="4">
        <v>0.4</v>
      </c>
      <c r="K17" s="5">
        <f t="shared" si="2"/>
        <v>0.14333333333333331</v>
      </c>
      <c r="L17" s="6">
        <f t="shared" si="3"/>
        <v>5.6666666666666671E-2</v>
      </c>
      <c r="N17" s="3">
        <v>0.03</v>
      </c>
      <c r="O17" s="3">
        <v>0.2</v>
      </c>
      <c r="P17" s="4">
        <v>0.5</v>
      </c>
      <c r="Q17" s="5">
        <f t="shared" si="4"/>
        <v>0.19799999999999993</v>
      </c>
      <c r="R17" s="6">
        <f t="shared" si="5"/>
        <v>0.10200000000000001</v>
      </c>
      <c r="T17" s="3">
        <v>0.03</v>
      </c>
      <c r="U17" s="3">
        <v>0.3</v>
      </c>
      <c r="V17" s="4">
        <v>0.5</v>
      </c>
      <c r="W17" s="5">
        <f t="shared" si="6"/>
        <v>9.1999999999999943E-2</v>
      </c>
      <c r="X17" s="6">
        <f t="shared" si="7"/>
        <v>0.10800000000000001</v>
      </c>
      <c r="Z17" s="3">
        <v>0.03</v>
      </c>
      <c r="AA17" s="3">
        <v>0.5</v>
      </c>
      <c r="AB17" s="4">
        <v>0.5</v>
      </c>
      <c r="AC17" s="5">
        <f t="shared" si="8"/>
        <v>0</v>
      </c>
      <c r="AD17" s="6">
        <f t="shared" si="9"/>
        <v>0</v>
      </c>
      <c r="AF17" s="3">
        <v>0.03</v>
      </c>
      <c r="AG17" s="3">
        <v>0.7</v>
      </c>
      <c r="AH17" s="4">
        <v>0.5</v>
      </c>
      <c r="AI17" s="5">
        <f t="shared" si="10"/>
        <v>-1.2000000000000011E-2</v>
      </c>
      <c r="AJ17" s="6">
        <f t="shared" si="11"/>
        <v>0.18799999999999994</v>
      </c>
      <c r="AL17" s="3">
        <v>0.03</v>
      </c>
      <c r="AM17" s="3">
        <v>0.8</v>
      </c>
      <c r="AN17" s="4">
        <v>0.5</v>
      </c>
      <c r="AO17" s="5">
        <f t="shared" si="12"/>
        <v>-1.8000000000000016E-2</v>
      </c>
      <c r="AP17" s="6">
        <f t="shared" si="13"/>
        <v>0.28200000000000003</v>
      </c>
      <c r="AR17" s="3">
        <v>0.03</v>
      </c>
      <c r="AS17" s="3">
        <v>0.8</v>
      </c>
      <c r="AT17" s="4">
        <v>0.7</v>
      </c>
      <c r="AU17" s="5">
        <f t="shared" si="14"/>
        <v>-4.2857142857143093E-3</v>
      </c>
      <c r="AV17" s="6">
        <f t="shared" si="15"/>
        <v>9.5714285714285779E-2</v>
      </c>
      <c r="AX17" s="3">
        <v>0.03</v>
      </c>
      <c r="AY17" s="3">
        <v>0.8</v>
      </c>
      <c r="AZ17" s="4">
        <v>0.8</v>
      </c>
      <c r="BA17" s="5">
        <f t="shared" si="16"/>
        <v>0</v>
      </c>
      <c r="BB17" s="6">
        <f t="shared" si="17"/>
        <v>0</v>
      </c>
    </row>
    <row r="18" spans="2:54" ht="15" x14ac:dyDescent="0.2">
      <c r="B18" s="3">
        <v>0.04</v>
      </c>
      <c r="C18" s="3">
        <v>0.2</v>
      </c>
      <c r="D18" s="4">
        <v>0.2</v>
      </c>
      <c r="E18" s="5">
        <f t="shared" si="0"/>
        <v>0</v>
      </c>
      <c r="F18" s="6">
        <f t="shared" si="1"/>
        <v>0</v>
      </c>
      <c r="H18" s="3">
        <v>0.04</v>
      </c>
      <c r="I18" s="3">
        <v>0.2</v>
      </c>
      <c r="J18" s="4">
        <v>0.4</v>
      </c>
      <c r="K18" s="5">
        <f t="shared" si="2"/>
        <v>0.1466666666666667</v>
      </c>
      <c r="L18" s="6">
        <f t="shared" si="3"/>
        <v>5.3333333333333337E-2</v>
      </c>
      <c r="N18" s="3">
        <v>0.04</v>
      </c>
      <c r="O18" s="3">
        <v>0.2</v>
      </c>
      <c r="P18" s="4">
        <v>0.5</v>
      </c>
      <c r="Q18" s="5">
        <f t="shared" si="4"/>
        <v>0.20400000000000004</v>
      </c>
      <c r="R18" s="6">
        <f t="shared" si="5"/>
        <v>9.6000000000000002E-2</v>
      </c>
      <c r="T18" s="3">
        <v>0.04</v>
      </c>
      <c r="U18" s="3">
        <v>0.3</v>
      </c>
      <c r="V18" s="4">
        <v>0.5</v>
      </c>
      <c r="W18" s="5">
        <f t="shared" si="6"/>
        <v>9.6000000000000002E-2</v>
      </c>
      <c r="X18" s="6">
        <f t="shared" si="7"/>
        <v>0.10400000000000001</v>
      </c>
      <c r="Z18" s="3">
        <v>0.04</v>
      </c>
      <c r="AA18" s="3">
        <v>0.5</v>
      </c>
      <c r="AB18" s="4">
        <v>0.5</v>
      </c>
      <c r="AC18" s="5">
        <f t="shared" si="8"/>
        <v>0</v>
      </c>
      <c r="AD18" s="6">
        <f t="shared" si="9"/>
        <v>0</v>
      </c>
      <c r="AF18" s="3">
        <v>0.04</v>
      </c>
      <c r="AG18" s="3">
        <v>0.7</v>
      </c>
      <c r="AH18" s="4">
        <v>0.5</v>
      </c>
      <c r="AI18" s="5">
        <f t="shared" si="10"/>
        <v>-1.5999999999999931E-2</v>
      </c>
      <c r="AJ18" s="6">
        <f t="shared" si="11"/>
        <v>0.18399999999999997</v>
      </c>
      <c r="AL18" s="3">
        <v>0.04</v>
      </c>
      <c r="AM18" s="3">
        <v>0.8</v>
      </c>
      <c r="AN18" s="4">
        <v>0.5</v>
      </c>
      <c r="AO18" s="5">
        <f t="shared" si="12"/>
        <v>-2.399999999999991E-2</v>
      </c>
      <c r="AP18" s="6">
        <f t="shared" si="13"/>
        <v>0.27600000000000008</v>
      </c>
      <c r="AR18" s="3">
        <v>0.04</v>
      </c>
      <c r="AS18" s="3">
        <v>0.8</v>
      </c>
      <c r="AT18" s="4">
        <v>0.7</v>
      </c>
      <c r="AU18" s="5">
        <f t="shared" si="14"/>
        <v>-5.7142857142857273E-3</v>
      </c>
      <c r="AV18" s="6">
        <f t="shared" si="15"/>
        <v>9.4285714285714362E-2</v>
      </c>
      <c r="AX18" s="3">
        <v>0.04</v>
      </c>
      <c r="AY18" s="3">
        <v>0.8</v>
      </c>
      <c r="AZ18" s="4">
        <v>0.8</v>
      </c>
      <c r="BA18" s="5">
        <f t="shared" si="16"/>
        <v>0</v>
      </c>
      <c r="BB18" s="6">
        <f t="shared" si="17"/>
        <v>0</v>
      </c>
    </row>
    <row r="19" spans="2:54" ht="15" x14ac:dyDescent="0.2">
      <c r="B19" s="3">
        <v>0.05</v>
      </c>
      <c r="C19" s="3">
        <v>0.2</v>
      </c>
      <c r="D19" s="4">
        <v>0.2</v>
      </c>
      <c r="E19" s="5">
        <f t="shared" si="0"/>
        <v>0</v>
      </c>
      <c r="F19" s="6">
        <f t="shared" si="1"/>
        <v>0</v>
      </c>
      <c r="H19" s="3">
        <v>0.05</v>
      </c>
      <c r="I19" s="3">
        <v>0.2</v>
      </c>
      <c r="J19" s="4">
        <v>0.4</v>
      </c>
      <c r="K19" s="5">
        <f t="shared" si="2"/>
        <v>0.15</v>
      </c>
      <c r="L19" s="6">
        <f t="shared" si="3"/>
        <v>5.000000000000001E-2</v>
      </c>
      <c r="N19" s="3">
        <v>0.05</v>
      </c>
      <c r="O19" s="3">
        <v>0.2</v>
      </c>
      <c r="P19" s="4">
        <v>0.5</v>
      </c>
      <c r="Q19" s="5">
        <f t="shared" si="4"/>
        <v>0.20999999999999996</v>
      </c>
      <c r="R19" s="6">
        <f t="shared" si="5"/>
        <v>9.0000000000000011E-2</v>
      </c>
      <c r="T19" s="3">
        <v>0.05</v>
      </c>
      <c r="U19" s="3">
        <v>0.3</v>
      </c>
      <c r="V19" s="4">
        <v>0.5</v>
      </c>
      <c r="W19" s="5">
        <f t="shared" si="6"/>
        <v>0.1</v>
      </c>
      <c r="X19" s="6">
        <f t="shared" si="7"/>
        <v>0.1</v>
      </c>
      <c r="Z19" s="3">
        <v>0.05</v>
      </c>
      <c r="AA19" s="3">
        <v>0.5</v>
      </c>
      <c r="AB19" s="4">
        <v>0.5</v>
      </c>
      <c r="AC19" s="5">
        <f t="shared" si="8"/>
        <v>0</v>
      </c>
      <c r="AD19" s="6">
        <f t="shared" si="9"/>
        <v>0</v>
      </c>
      <c r="AF19" s="3">
        <v>0.05</v>
      </c>
      <c r="AG19" s="3">
        <v>0.7</v>
      </c>
      <c r="AH19" s="4">
        <v>0.5</v>
      </c>
      <c r="AI19" s="5">
        <f t="shared" si="10"/>
        <v>-1.9999999999999934E-2</v>
      </c>
      <c r="AJ19" s="6">
        <f t="shared" si="11"/>
        <v>0.17999999999999997</v>
      </c>
      <c r="AL19" s="3">
        <v>0.05</v>
      </c>
      <c r="AM19" s="3">
        <v>0.8</v>
      </c>
      <c r="AN19" s="4">
        <v>0.5</v>
      </c>
      <c r="AO19" s="5">
        <f t="shared" si="12"/>
        <v>-2.9999999999999916E-2</v>
      </c>
      <c r="AP19" s="6">
        <f t="shared" si="13"/>
        <v>0.27000000000000007</v>
      </c>
      <c r="AR19" s="3">
        <v>0.05</v>
      </c>
      <c r="AS19" s="3">
        <v>0.8</v>
      </c>
      <c r="AT19" s="4">
        <v>0.7</v>
      </c>
      <c r="AU19" s="5">
        <f t="shared" si="14"/>
        <v>-7.1428571428571591E-3</v>
      </c>
      <c r="AV19" s="6">
        <f t="shared" si="15"/>
        <v>9.285714285714293E-2</v>
      </c>
      <c r="AX19" s="3">
        <v>0.05</v>
      </c>
      <c r="AY19" s="3">
        <v>0.8</v>
      </c>
      <c r="AZ19" s="4">
        <v>0.8</v>
      </c>
      <c r="BA19" s="5">
        <f t="shared" si="16"/>
        <v>0</v>
      </c>
      <c r="BB19" s="6">
        <f t="shared" si="17"/>
        <v>0</v>
      </c>
    </row>
    <row r="20" spans="2:54" ht="15" x14ac:dyDescent="0.2">
      <c r="B20" s="3">
        <v>0.06</v>
      </c>
      <c r="C20" s="3">
        <v>0.2</v>
      </c>
      <c r="D20" s="4">
        <v>0.2</v>
      </c>
      <c r="E20" s="5">
        <f t="shared" si="0"/>
        <v>0</v>
      </c>
      <c r="F20" s="6">
        <f t="shared" si="1"/>
        <v>0</v>
      </c>
      <c r="H20" s="3">
        <v>0.06</v>
      </c>
      <c r="I20" s="3">
        <v>0.2</v>
      </c>
      <c r="J20" s="4">
        <v>0.4</v>
      </c>
      <c r="K20" s="5">
        <f t="shared" si="2"/>
        <v>0.15333333333333332</v>
      </c>
      <c r="L20" s="6">
        <f t="shared" si="3"/>
        <v>4.6666666666666676E-2</v>
      </c>
      <c r="N20" s="3">
        <v>0.06</v>
      </c>
      <c r="O20" s="3">
        <v>0.2</v>
      </c>
      <c r="P20" s="4">
        <v>0.5</v>
      </c>
      <c r="Q20" s="5">
        <f t="shared" si="4"/>
        <v>0.21599999999999997</v>
      </c>
      <c r="R20" s="6">
        <f t="shared" si="5"/>
        <v>8.4000000000000005E-2</v>
      </c>
      <c r="T20" s="3">
        <v>0.06</v>
      </c>
      <c r="U20" s="3">
        <v>0.3</v>
      </c>
      <c r="V20" s="4">
        <v>0.5</v>
      </c>
      <c r="W20" s="5">
        <f t="shared" si="6"/>
        <v>0.10400000000000001</v>
      </c>
      <c r="X20" s="6">
        <f t="shared" si="7"/>
        <v>9.6000000000000002E-2</v>
      </c>
      <c r="Z20" s="3">
        <v>0.06</v>
      </c>
      <c r="AA20" s="3">
        <v>0.5</v>
      </c>
      <c r="AB20" s="4">
        <v>0.5</v>
      </c>
      <c r="AC20" s="5">
        <f t="shared" si="8"/>
        <v>0</v>
      </c>
      <c r="AD20" s="6">
        <f t="shared" si="9"/>
        <v>0</v>
      </c>
      <c r="AF20" s="3">
        <v>0.06</v>
      </c>
      <c r="AG20" s="3">
        <v>0.7</v>
      </c>
      <c r="AH20" s="4">
        <v>0.5</v>
      </c>
      <c r="AI20" s="5">
        <f t="shared" si="10"/>
        <v>-2.3999999999999938E-2</v>
      </c>
      <c r="AJ20" s="6">
        <f t="shared" si="11"/>
        <v>0.17599999999999996</v>
      </c>
      <c r="AL20" s="3">
        <v>0.06</v>
      </c>
      <c r="AM20" s="3">
        <v>0.8</v>
      </c>
      <c r="AN20" s="4">
        <v>0.5</v>
      </c>
      <c r="AO20" s="5">
        <f t="shared" si="12"/>
        <v>-3.5999999999999921E-2</v>
      </c>
      <c r="AP20" s="6">
        <f t="shared" si="13"/>
        <v>0.26400000000000007</v>
      </c>
      <c r="AR20" s="3">
        <v>0.06</v>
      </c>
      <c r="AS20" s="3">
        <v>0.8</v>
      </c>
      <c r="AT20" s="4">
        <v>0.7</v>
      </c>
      <c r="AU20" s="5">
        <f t="shared" si="14"/>
        <v>-8.5714285714285909E-3</v>
      </c>
      <c r="AV20" s="6">
        <f t="shared" si="15"/>
        <v>9.1428571428571498E-2</v>
      </c>
      <c r="AX20" s="3">
        <v>0.06</v>
      </c>
      <c r="AY20" s="3">
        <v>0.8</v>
      </c>
      <c r="AZ20" s="4">
        <v>0.8</v>
      </c>
      <c r="BA20" s="5">
        <f t="shared" si="16"/>
        <v>0</v>
      </c>
      <c r="BB20" s="6">
        <f t="shared" si="17"/>
        <v>0</v>
      </c>
    </row>
    <row r="21" spans="2:54" ht="15" x14ac:dyDescent="0.2">
      <c r="B21" s="3">
        <v>7.0000000000000007E-2</v>
      </c>
      <c r="C21" s="3">
        <v>0.2</v>
      </c>
      <c r="D21" s="4">
        <v>0.2</v>
      </c>
      <c r="E21" s="5">
        <f t="shared" si="0"/>
        <v>0</v>
      </c>
      <c r="F21" s="6">
        <f t="shared" si="1"/>
        <v>0</v>
      </c>
      <c r="H21" s="3">
        <v>7.0000000000000007E-2</v>
      </c>
      <c r="I21" s="3">
        <v>0.2</v>
      </c>
      <c r="J21" s="4">
        <v>0.4</v>
      </c>
      <c r="K21" s="5">
        <f t="shared" si="2"/>
        <v>0.15666666666666668</v>
      </c>
      <c r="L21" s="6">
        <f t="shared" si="3"/>
        <v>4.3333333333333342E-2</v>
      </c>
      <c r="N21" s="3">
        <v>7.0000000000000007E-2</v>
      </c>
      <c r="O21" s="3">
        <v>0.2</v>
      </c>
      <c r="P21" s="4">
        <v>0.5</v>
      </c>
      <c r="Q21" s="5">
        <f t="shared" si="4"/>
        <v>0.22199999999999998</v>
      </c>
      <c r="R21" s="6">
        <f t="shared" si="5"/>
        <v>7.8E-2</v>
      </c>
      <c r="T21" s="3">
        <v>7.0000000000000007E-2</v>
      </c>
      <c r="U21" s="3">
        <v>0.3</v>
      </c>
      <c r="V21" s="4">
        <v>0.5</v>
      </c>
      <c r="W21" s="5">
        <f t="shared" si="6"/>
        <v>0.10800000000000001</v>
      </c>
      <c r="X21" s="6">
        <f t="shared" si="7"/>
        <v>9.1999999999999998E-2</v>
      </c>
      <c r="Z21" s="3">
        <v>7.0000000000000007E-2</v>
      </c>
      <c r="AA21" s="3">
        <v>0.5</v>
      </c>
      <c r="AB21" s="4">
        <v>0.5</v>
      </c>
      <c r="AC21" s="5">
        <f t="shared" si="8"/>
        <v>0</v>
      </c>
      <c r="AD21" s="6">
        <f t="shared" si="9"/>
        <v>0</v>
      </c>
      <c r="AF21" s="3">
        <v>7.0000000000000007E-2</v>
      </c>
      <c r="AG21" s="3">
        <v>0.7</v>
      </c>
      <c r="AH21" s="4">
        <v>0.5</v>
      </c>
      <c r="AI21" s="5">
        <f t="shared" si="10"/>
        <v>-2.7999999999999942E-2</v>
      </c>
      <c r="AJ21" s="6">
        <f t="shared" si="11"/>
        <v>0.17199999999999996</v>
      </c>
      <c r="AL21" s="3">
        <v>7.0000000000000007E-2</v>
      </c>
      <c r="AM21" s="3">
        <v>0.8</v>
      </c>
      <c r="AN21" s="4">
        <v>0.5</v>
      </c>
      <c r="AO21" s="5">
        <f t="shared" si="12"/>
        <v>-4.1999999999999982E-2</v>
      </c>
      <c r="AP21" s="6">
        <f t="shared" si="13"/>
        <v>0.25800000000000001</v>
      </c>
      <c r="AR21" s="3">
        <v>7.0000000000000007E-2</v>
      </c>
      <c r="AS21" s="3">
        <v>0.8</v>
      </c>
      <c r="AT21" s="4">
        <v>0.7</v>
      </c>
      <c r="AU21" s="5">
        <f t="shared" si="14"/>
        <v>-1.0000000000000023E-2</v>
      </c>
      <c r="AV21" s="6">
        <f t="shared" si="15"/>
        <v>9.0000000000000066E-2</v>
      </c>
      <c r="AX21" s="3">
        <v>7.0000000000000007E-2</v>
      </c>
      <c r="AY21" s="3">
        <v>0.8</v>
      </c>
      <c r="AZ21" s="4">
        <v>0.8</v>
      </c>
      <c r="BA21" s="5">
        <f t="shared" si="16"/>
        <v>0</v>
      </c>
      <c r="BB21" s="6">
        <f t="shared" si="17"/>
        <v>0</v>
      </c>
    </row>
    <row r="22" spans="2:54" ht="15" x14ac:dyDescent="0.2">
      <c r="B22" s="3">
        <v>0.08</v>
      </c>
      <c r="C22" s="3">
        <v>0.2</v>
      </c>
      <c r="D22" s="4">
        <v>0.2</v>
      </c>
      <c r="E22" s="5">
        <f t="shared" si="0"/>
        <v>0</v>
      </c>
      <c r="F22" s="6">
        <f t="shared" si="1"/>
        <v>0</v>
      </c>
      <c r="H22" s="3">
        <v>0.08</v>
      </c>
      <c r="I22" s="3">
        <v>0.2</v>
      </c>
      <c r="J22" s="4">
        <v>0.4</v>
      </c>
      <c r="K22" s="5">
        <f t="shared" si="2"/>
        <v>0.16</v>
      </c>
      <c r="L22" s="6">
        <f t="shared" si="3"/>
        <v>4.0000000000000008E-2</v>
      </c>
      <c r="N22" s="3">
        <v>0.08</v>
      </c>
      <c r="O22" s="3">
        <v>0.2</v>
      </c>
      <c r="P22" s="4">
        <v>0.5</v>
      </c>
      <c r="Q22" s="5">
        <f t="shared" si="4"/>
        <v>0.22799999999999998</v>
      </c>
      <c r="R22" s="6">
        <f t="shared" si="5"/>
        <v>7.2000000000000008E-2</v>
      </c>
      <c r="T22" s="3">
        <v>0.08</v>
      </c>
      <c r="U22" s="3">
        <v>0.3</v>
      </c>
      <c r="V22" s="4">
        <v>0.5</v>
      </c>
      <c r="W22" s="5">
        <f t="shared" si="6"/>
        <v>0.11200000000000002</v>
      </c>
      <c r="X22" s="6">
        <f t="shared" si="7"/>
        <v>8.7999999999999995E-2</v>
      </c>
      <c r="Z22" s="3">
        <v>0.08</v>
      </c>
      <c r="AA22" s="3">
        <v>0.5</v>
      </c>
      <c r="AB22" s="4">
        <v>0.5</v>
      </c>
      <c r="AC22" s="5">
        <f t="shared" si="8"/>
        <v>0</v>
      </c>
      <c r="AD22" s="6">
        <f t="shared" si="9"/>
        <v>0</v>
      </c>
      <c r="AF22" s="3">
        <v>0.08</v>
      </c>
      <c r="AG22" s="3">
        <v>0.7</v>
      </c>
      <c r="AH22" s="4">
        <v>0.5</v>
      </c>
      <c r="AI22" s="5">
        <f t="shared" si="10"/>
        <v>-3.2000000000000056E-2</v>
      </c>
      <c r="AJ22" s="6">
        <f t="shared" si="11"/>
        <v>0.16799999999999995</v>
      </c>
      <c r="AL22" s="3">
        <v>0.08</v>
      </c>
      <c r="AM22" s="3">
        <v>0.8</v>
      </c>
      <c r="AN22" s="4">
        <v>0.5</v>
      </c>
      <c r="AO22" s="5">
        <f t="shared" si="12"/>
        <v>-4.8000000000000098E-2</v>
      </c>
      <c r="AP22" s="6">
        <f t="shared" si="13"/>
        <v>0.252</v>
      </c>
      <c r="AR22" s="3">
        <v>0.08</v>
      </c>
      <c r="AS22" s="3">
        <v>0.8</v>
      </c>
      <c r="AT22" s="4">
        <v>0.7</v>
      </c>
      <c r="AU22" s="5">
        <f t="shared" si="14"/>
        <v>-1.1428571428571427E-2</v>
      </c>
      <c r="AV22" s="6">
        <f t="shared" si="15"/>
        <v>8.8571428571428662E-2</v>
      </c>
      <c r="AX22" s="3">
        <v>0.08</v>
      </c>
      <c r="AY22" s="3">
        <v>0.8</v>
      </c>
      <c r="AZ22" s="4">
        <v>0.8</v>
      </c>
      <c r="BA22" s="5">
        <f t="shared" si="16"/>
        <v>0</v>
      </c>
      <c r="BB22" s="6">
        <f t="shared" si="17"/>
        <v>0</v>
      </c>
    </row>
    <row r="23" spans="2:54" ht="15" x14ac:dyDescent="0.2">
      <c r="B23" s="3">
        <v>0.09</v>
      </c>
      <c r="C23" s="3">
        <v>0.2</v>
      </c>
      <c r="D23" s="4">
        <v>0.2</v>
      </c>
      <c r="E23" s="5">
        <f t="shared" si="0"/>
        <v>0</v>
      </c>
      <c r="F23" s="6">
        <f t="shared" si="1"/>
        <v>0</v>
      </c>
      <c r="H23" s="3">
        <v>0.09</v>
      </c>
      <c r="I23" s="3">
        <v>0.2</v>
      </c>
      <c r="J23" s="4">
        <v>0.4</v>
      </c>
      <c r="K23" s="5">
        <f t="shared" si="2"/>
        <v>0.16333333333333336</v>
      </c>
      <c r="L23" s="6">
        <f t="shared" si="3"/>
        <v>3.6666666666666681E-2</v>
      </c>
      <c r="N23" s="3">
        <v>0.09</v>
      </c>
      <c r="O23" s="3">
        <v>0.2</v>
      </c>
      <c r="P23" s="4">
        <v>0.5</v>
      </c>
      <c r="Q23" s="5">
        <f t="shared" si="4"/>
        <v>0.23400000000000004</v>
      </c>
      <c r="R23" s="6">
        <f t="shared" si="5"/>
        <v>6.6000000000000003E-2</v>
      </c>
      <c r="T23" s="3">
        <v>0.09</v>
      </c>
      <c r="U23" s="3">
        <v>0.3</v>
      </c>
      <c r="V23" s="4">
        <v>0.5</v>
      </c>
      <c r="W23" s="5">
        <f t="shared" si="6"/>
        <v>0.11600000000000003</v>
      </c>
      <c r="X23" s="6">
        <f t="shared" si="7"/>
        <v>8.4000000000000005E-2</v>
      </c>
      <c r="Z23" s="3">
        <v>0.09</v>
      </c>
      <c r="AA23" s="3">
        <v>0.5</v>
      </c>
      <c r="AB23" s="4">
        <v>0.5</v>
      </c>
      <c r="AC23" s="5">
        <f t="shared" si="8"/>
        <v>0</v>
      </c>
      <c r="AD23" s="6">
        <f t="shared" si="9"/>
        <v>0</v>
      </c>
      <c r="AF23" s="3">
        <v>0.09</v>
      </c>
      <c r="AG23" s="3">
        <v>0.7</v>
      </c>
      <c r="AH23" s="4">
        <v>0.5</v>
      </c>
      <c r="AI23" s="5">
        <f t="shared" si="10"/>
        <v>-3.5999999999999976E-2</v>
      </c>
      <c r="AJ23" s="6">
        <f t="shared" si="11"/>
        <v>0.16399999999999998</v>
      </c>
      <c r="AL23" s="3">
        <v>0.09</v>
      </c>
      <c r="AM23" s="3">
        <v>0.8</v>
      </c>
      <c r="AN23" s="4">
        <v>0.5</v>
      </c>
      <c r="AO23" s="5">
        <f t="shared" si="12"/>
        <v>-5.3999999999999992E-2</v>
      </c>
      <c r="AP23" s="6">
        <f t="shared" si="13"/>
        <v>0.24600000000000005</v>
      </c>
      <c r="AR23" s="3">
        <v>0.09</v>
      </c>
      <c r="AS23" s="3">
        <v>0.8</v>
      </c>
      <c r="AT23" s="4">
        <v>0.7</v>
      </c>
      <c r="AU23" s="5">
        <f t="shared" si="14"/>
        <v>-1.2857142857142859E-2</v>
      </c>
      <c r="AV23" s="6">
        <f t="shared" si="15"/>
        <v>8.714285714285723E-2</v>
      </c>
      <c r="AX23" s="3">
        <v>0.09</v>
      </c>
      <c r="AY23" s="3">
        <v>0.8</v>
      </c>
      <c r="AZ23" s="4">
        <v>0.8</v>
      </c>
      <c r="BA23" s="5">
        <f t="shared" si="16"/>
        <v>0</v>
      </c>
      <c r="BB23" s="6">
        <f t="shared" si="17"/>
        <v>0</v>
      </c>
    </row>
    <row r="24" spans="2:54" ht="15" x14ac:dyDescent="0.2">
      <c r="B24" s="3">
        <v>0.1</v>
      </c>
      <c r="C24" s="3">
        <v>0.2</v>
      </c>
      <c r="D24" s="4">
        <v>0.2</v>
      </c>
      <c r="E24" s="5">
        <f t="shared" si="0"/>
        <v>0</v>
      </c>
      <c r="F24" s="6">
        <f t="shared" si="1"/>
        <v>0</v>
      </c>
      <c r="H24" s="3">
        <v>0.1</v>
      </c>
      <c r="I24" s="3">
        <v>0.2</v>
      </c>
      <c r="J24" s="4">
        <v>0.4</v>
      </c>
      <c r="K24" s="5">
        <f t="shared" si="2"/>
        <v>0.16666666666666669</v>
      </c>
      <c r="L24" s="6">
        <f t="shared" si="3"/>
        <v>3.333333333333334E-2</v>
      </c>
      <c r="N24" s="3">
        <v>0.1</v>
      </c>
      <c r="O24" s="3">
        <v>0.2</v>
      </c>
      <c r="P24" s="4">
        <v>0.5</v>
      </c>
      <c r="Q24" s="5">
        <f t="shared" si="4"/>
        <v>0.24000000000000005</v>
      </c>
      <c r="R24" s="6">
        <f t="shared" si="5"/>
        <v>0.06</v>
      </c>
      <c r="T24" s="3">
        <v>0.1</v>
      </c>
      <c r="U24" s="3">
        <v>0.3</v>
      </c>
      <c r="V24" s="4">
        <v>0.5</v>
      </c>
      <c r="W24" s="5">
        <f t="shared" si="6"/>
        <v>0.12000000000000004</v>
      </c>
      <c r="X24" s="6">
        <f t="shared" si="7"/>
        <v>0.08</v>
      </c>
      <c r="Z24" s="3">
        <v>0.1</v>
      </c>
      <c r="AA24" s="3">
        <v>0.5</v>
      </c>
      <c r="AB24" s="4">
        <v>0.5</v>
      </c>
      <c r="AC24" s="5">
        <f t="shared" si="8"/>
        <v>0</v>
      </c>
      <c r="AD24" s="6">
        <f t="shared" si="9"/>
        <v>0</v>
      </c>
      <c r="AF24" s="3">
        <v>0.1</v>
      </c>
      <c r="AG24" s="3">
        <v>0.7</v>
      </c>
      <c r="AH24" s="4">
        <v>0.5</v>
      </c>
      <c r="AI24" s="5">
        <f t="shared" si="10"/>
        <v>-3.999999999999998E-2</v>
      </c>
      <c r="AJ24" s="6">
        <f t="shared" si="11"/>
        <v>0.15999999999999998</v>
      </c>
      <c r="AL24" s="3">
        <v>0.1</v>
      </c>
      <c r="AM24" s="3">
        <v>0.8</v>
      </c>
      <c r="AN24" s="4">
        <v>0.5</v>
      </c>
      <c r="AO24" s="5">
        <f t="shared" si="12"/>
        <v>-0.06</v>
      </c>
      <c r="AP24" s="6">
        <f t="shared" si="13"/>
        <v>0.24000000000000005</v>
      </c>
      <c r="AR24" s="3">
        <v>0.1</v>
      </c>
      <c r="AS24" s="3">
        <v>0.8</v>
      </c>
      <c r="AT24" s="4">
        <v>0.7</v>
      </c>
      <c r="AU24" s="5">
        <f t="shared" si="14"/>
        <v>-1.428571428571429E-2</v>
      </c>
      <c r="AV24" s="6">
        <f t="shared" si="15"/>
        <v>8.5714285714285798E-2</v>
      </c>
      <c r="AX24" s="3">
        <v>0.1</v>
      </c>
      <c r="AY24" s="3">
        <v>0.8</v>
      </c>
      <c r="AZ24" s="4">
        <v>0.8</v>
      </c>
      <c r="BA24" s="5">
        <f t="shared" si="16"/>
        <v>0</v>
      </c>
      <c r="BB24" s="6">
        <f t="shared" si="17"/>
        <v>0</v>
      </c>
    </row>
    <row r="25" spans="2:54" ht="15" x14ac:dyDescent="0.2">
      <c r="B25" s="3">
        <v>0.11</v>
      </c>
      <c r="C25" s="3">
        <v>0.2</v>
      </c>
      <c r="D25" s="4">
        <v>0.2</v>
      </c>
      <c r="E25" s="5">
        <f t="shared" si="0"/>
        <v>0</v>
      </c>
      <c r="F25" s="6">
        <f t="shared" si="1"/>
        <v>0</v>
      </c>
      <c r="H25" s="3">
        <v>0.11</v>
      </c>
      <c r="I25" s="3">
        <v>0.2</v>
      </c>
      <c r="J25" s="4">
        <v>0.4</v>
      </c>
      <c r="K25" s="5">
        <f t="shared" si="2"/>
        <v>0.17</v>
      </c>
      <c r="L25" s="6">
        <f t="shared" si="3"/>
        <v>3.0000000000000006E-2</v>
      </c>
      <c r="N25" s="3">
        <v>0.11</v>
      </c>
      <c r="O25" s="3">
        <v>0.2</v>
      </c>
      <c r="P25" s="4">
        <v>0.5</v>
      </c>
      <c r="Q25" s="5">
        <f t="shared" si="4"/>
        <v>0.246</v>
      </c>
      <c r="R25" s="6">
        <f t="shared" si="5"/>
        <v>5.4000000000000006E-2</v>
      </c>
      <c r="T25" s="3">
        <v>0.11</v>
      </c>
      <c r="U25" s="3">
        <v>0.3</v>
      </c>
      <c r="V25" s="4">
        <v>0.5</v>
      </c>
      <c r="W25" s="5">
        <f t="shared" si="6"/>
        <v>0.124</v>
      </c>
      <c r="X25" s="6">
        <f t="shared" si="7"/>
        <v>7.6000000000000012E-2</v>
      </c>
      <c r="Z25" s="3">
        <v>0.11</v>
      </c>
      <c r="AA25" s="3">
        <v>0.5</v>
      </c>
      <c r="AB25" s="4">
        <v>0.5</v>
      </c>
      <c r="AC25" s="5">
        <f t="shared" si="8"/>
        <v>0</v>
      </c>
      <c r="AD25" s="6">
        <f t="shared" si="9"/>
        <v>0</v>
      </c>
      <c r="AF25" s="3">
        <v>0.11</v>
      </c>
      <c r="AG25" s="3">
        <v>0.7</v>
      </c>
      <c r="AH25" s="4">
        <v>0.5</v>
      </c>
      <c r="AI25" s="5">
        <f t="shared" si="10"/>
        <v>-4.3999999999999984E-2</v>
      </c>
      <c r="AJ25" s="6">
        <f t="shared" si="11"/>
        <v>0.15599999999999997</v>
      </c>
      <c r="AL25" s="3">
        <v>0.11</v>
      </c>
      <c r="AM25" s="3">
        <v>0.8</v>
      </c>
      <c r="AN25" s="4">
        <v>0.5</v>
      </c>
      <c r="AO25" s="5">
        <f t="shared" si="12"/>
        <v>-6.6000000000000003E-2</v>
      </c>
      <c r="AP25" s="6">
        <f t="shared" si="13"/>
        <v>0.23400000000000004</v>
      </c>
      <c r="AR25" s="3">
        <v>0.11</v>
      </c>
      <c r="AS25" s="3">
        <v>0.8</v>
      </c>
      <c r="AT25" s="4">
        <v>0.7</v>
      </c>
      <c r="AU25" s="5">
        <f t="shared" si="14"/>
        <v>-1.5714285714285722E-2</v>
      </c>
      <c r="AV25" s="6">
        <f t="shared" si="15"/>
        <v>8.4285714285714367E-2</v>
      </c>
      <c r="AX25" s="3">
        <v>0.11</v>
      </c>
      <c r="AY25" s="3">
        <v>0.8</v>
      </c>
      <c r="AZ25" s="4">
        <v>0.8</v>
      </c>
      <c r="BA25" s="5">
        <f t="shared" si="16"/>
        <v>0</v>
      </c>
      <c r="BB25" s="6">
        <f t="shared" si="17"/>
        <v>0</v>
      </c>
    </row>
    <row r="26" spans="2:54" ht="15" x14ac:dyDescent="0.2">
      <c r="B26" s="3">
        <v>0.12</v>
      </c>
      <c r="C26" s="3">
        <v>0.2</v>
      </c>
      <c r="D26" s="4">
        <v>0.2</v>
      </c>
      <c r="E26" s="5">
        <f t="shared" si="0"/>
        <v>0</v>
      </c>
      <c r="F26" s="6">
        <f t="shared" si="1"/>
        <v>0</v>
      </c>
      <c r="H26" s="3">
        <v>0.12</v>
      </c>
      <c r="I26" s="3">
        <v>0.2</v>
      </c>
      <c r="J26" s="4">
        <v>0.4</v>
      </c>
      <c r="K26" s="5">
        <f t="shared" si="2"/>
        <v>0.17333333333333334</v>
      </c>
      <c r="L26" s="6">
        <f t="shared" si="3"/>
        <v>2.6666666666666675E-2</v>
      </c>
      <c r="N26" s="3">
        <v>0.12</v>
      </c>
      <c r="O26" s="3">
        <v>0.2</v>
      </c>
      <c r="P26" s="4">
        <v>0.5</v>
      </c>
      <c r="Q26" s="5">
        <f t="shared" si="4"/>
        <v>0.252</v>
      </c>
      <c r="R26" s="6">
        <f t="shared" si="5"/>
        <v>4.8000000000000008E-2</v>
      </c>
      <c r="T26" s="3">
        <v>0.12</v>
      </c>
      <c r="U26" s="3">
        <v>0.3</v>
      </c>
      <c r="V26" s="4">
        <v>0.5</v>
      </c>
      <c r="W26" s="5">
        <f t="shared" si="6"/>
        <v>0.128</v>
      </c>
      <c r="X26" s="6">
        <f t="shared" si="7"/>
        <v>7.1999999999999995E-2</v>
      </c>
      <c r="Z26" s="3">
        <v>0.12</v>
      </c>
      <c r="AA26" s="3">
        <v>0.5</v>
      </c>
      <c r="AB26" s="4">
        <v>0.5</v>
      </c>
      <c r="AC26" s="5">
        <f t="shared" si="8"/>
        <v>0</v>
      </c>
      <c r="AD26" s="6">
        <f t="shared" si="9"/>
        <v>0</v>
      </c>
      <c r="AF26" s="3">
        <v>0.12</v>
      </c>
      <c r="AG26" s="3">
        <v>0.7</v>
      </c>
      <c r="AH26" s="4">
        <v>0.5</v>
      </c>
      <c r="AI26" s="5">
        <f t="shared" si="10"/>
        <v>-4.7999999999999987E-2</v>
      </c>
      <c r="AJ26" s="6">
        <f t="shared" si="11"/>
        <v>0.15199999999999997</v>
      </c>
      <c r="AL26" s="3">
        <v>0.12</v>
      </c>
      <c r="AM26" s="3">
        <v>0.8</v>
      </c>
      <c r="AN26" s="4">
        <v>0.5</v>
      </c>
      <c r="AO26" s="5">
        <f t="shared" si="12"/>
        <v>-7.2000000000000008E-2</v>
      </c>
      <c r="AP26" s="6">
        <f t="shared" si="13"/>
        <v>0.22800000000000004</v>
      </c>
      <c r="AR26" s="3">
        <v>0.12</v>
      </c>
      <c r="AS26" s="3">
        <v>0.8</v>
      </c>
      <c r="AT26" s="4">
        <v>0.7</v>
      </c>
      <c r="AU26" s="5">
        <f t="shared" si="14"/>
        <v>-1.7142857142857168E-2</v>
      </c>
      <c r="AV26" s="6">
        <f t="shared" si="15"/>
        <v>8.2857142857142921E-2</v>
      </c>
      <c r="AX26" s="3">
        <v>0.12</v>
      </c>
      <c r="AY26" s="3">
        <v>0.8</v>
      </c>
      <c r="AZ26" s="4">
        <v>0.8</v>
      </c>
      <c r="BA26" s="5">
        <f t="shared" si="16"/>
        <v>0</v>
      </c>
      <c r="BB26" s="6">
        <f t="shared" si="17"/>
        <v>0</v>
      </c>
    </row>
    <row r="27" spans="2:54" ht="15" x14ac:dyDescent="0.2">
      <c r="B27" s="3">
        <v>0.13</v>
      </c>
      <c r="C27" s="3">
        <v>0.2</v>
      </c>
      <c r="D27" s="4">
        <v>0.2</v>
      </c>
      <c r="E27" s="5">
        <f t="shared" si="0"/>
        <v>0</v>
      </c>
      <c r="F27" s="6">
        <f t="shared" si="1"/>
        <v>0</v>
      </c>
      <c r="H27" s="3">
        <v>0.13</v>
      </c>
      <c r="I27" s="3">
        <v>0.2</v>
      </c>
      <c r="J27" s="4">
        <v>0.4</v>
      </c>
      <c r="K27" s="5">
        <f t="shared" si="2"/>
        <v>0.17666666666666667</v>
      </c>
      <c r="L27" s="6">
        <f t="shared" si="3"/>
        <v>2.3333333333333338E-2</v>
      </c>
      <c r="N27" s="3">
        <v>0.13</v>
      </c>
      <c r="O27" s="3">
        <v>0.2</v>
      </c>
      <c r="P27" s="4">
        <v>0.5</v>
      </c>
      <c r="Q27" s="5">
        <f t="shared" si="4"/>
        <v>0.25800000000000001</v>
      </c>
      <c r="R27" s="6">
        <f t="shared" si="5"/>
        <v>4.2000000000000003E-2</v>
      </c>
      <c r="T27" s="3">
        <v>0.13</v>
      </c>
      <c r="U27" s="3">
        <v>0.3</v>
      </c>
      <c r="V27" s="4">
        <v>0.5</v>
      </c>
      <c r="W27" s="5">
        <f t="shared" si="6"/>
        <v>0.13200000000000001</v>
      </c>
      <c r="X27" s="6">
        <f t="shared" si="7"/>
        <v>6.7999999999999991E-2</v>
      </c>
      <c r="Z27" s="3">
        <v>0.13</v>
      </c>
      <c r="AA27" s="3">
        <v>0.5</v>
      </c>
      <c r="AB27" s="4">
        <v>0.5</v>
      </c>
      <c r="AC27" s="5">
        <f t="shared" si="8"/>
        <v>0</v>
      </c>
      <c r="AD27" s="6">
        <f t="shared" si="9"/>
        <v>0</v>
      </c>
      <c r="AF27" s="3">
        <v>0.13</v>
      </c>
      <c r="AG27" s="3">
        <v>0.7</v>
      </c>
      <c r="AH27" s="4">
        <v>0.5</v>
      </c>
      <c r="AI27" s="5">
        <f t="shared" si="10"/>
        <v>-5.1999999999999991E-2</v>
      </c>
      <c r="AJ27" s="6">
        <f t="shared" si="11"/>
        <v>0.14799999999999996</v>
      </c>
      <c r="AL27" s="3">
        <v>0.13</v>
      </c>
      <c r="AM27" s="3">
        <v>0.8</v>
      </c>
      <c r="AN27" s="4">
        <v>0.5</v>
      </c>
      <c r="AO27" s="5">
        <f t="shared" si="12"/>
        <v>-7.8000000000000014E-2</v>
      </c>
      <c r="AP27" s="6">
        <f t="shared" si="13"/>
        <v>0.22200000000000003</v>
      </c>
      <c r="AR27" s="3">
        <v>0.13</v>
      </c>
      <c r="AS27" s="3">
        <v>0.8</v>
      </c>
      <c r="AT27" s="4">
        <v>0.7</v>
      </c>
      <c r="AU27" s="5">
        <f t="shared" si="14"/>
        <v>-1.8571428571428586E-2</v>
      </c>
      <c r="AV27" s="6">
        <f t="shared" si="15"/>
        <v>8.1428571428571503E-2</v>
      </c>
      <c r="AX27" s="3">
        <v>0.13</v>
      </c>
      <c r="AY27" s="3">
        <v>0.8</v>
      </c>
      <c r="AZ27" s="4">
        <v>0.8</v>
      </c>
      <c r="BA27" s="5">
        <f t="shared" si="16"/>
        <v>0</v>
      </c>
      <c r="BB27" s="6">
        <f t="shared" si="17"/>
        <v>0</v>
      </c>
    </row>
    <row r="28" spans="2:54" ht="15" x14ac:dyDescent="0.2">
      <c r="B28" s="3">
        <v>0.14000000000000001</v>
      </c>
      <c r="C28" s="3">
        <v>0.2</v>
      </c>
      <c r="D28" s="4">
        <v>0.2</v>
      </c>
      <c r="E28" s="5">
        <f t="shared" si="0"/>
        <v>0</v>
      </c>
      <c r="F28" s="6">
        <f t="shared" si="1"/>
        <v>0</v>
      </c>
      <c r="H28" s="3">
        <v>0.14000000000000001</v>
      </c>
      <c r="I28" s="3">
        <v>0.2</v>
      </c>
      <c r="J28" s="4">
        <v>0.4</v>
      </c>
      <c r="K28" s="5">
        <f t="shared" si="2"/>
        <v>0.18000000000000002</v>
      </c>
      <c r="L28" s="6">
        <f t="shared" si="3"/>
        <v>0.02</v>
      </c>
      <c r="N28" s="3">
        <v>0.14000000000000001</v>
      </c>
      <c r="O28" s="3">
        <v>0.2</v>
      </c>
      <c r="P28" s="4">
        <v>0.5</v>
      </c>
      <c r="Q28" s="5">
        <f t="shared" si="4"/>
        <v>0.26400000000000001</v>
      </c>
      <c r="R28" s="6">
        <f t="shared" si="5"/>
        <v>3.5999999999999997E-2</v>
      </c>
      <c r="T28" s="3">
        <v>0.14000000000000001</v>
      </c>
      <c r="U28" s="3">
        <v>0.3</v>
      </c>
      <c r="V28" s="4">
        <v>0.5</v>
      </c>
      <c r="W28" s="5">
        <f t="shared" si="6"/>
        <v>0.13600000000000001</v>
      </c>
      <c r="X28" s="6">
        <f t="shared" si="7"/>
        <v>6.3999999999999987E-2</v>
      </c>
      <c r="Z28" s="3">
        <v>0.14000000000000001</v>
      </c>
      <c r="AA28" s="3">
        <v>0.5</v>
      </c>
      <c r="AB28" s="4">
        <v>0.5</v>
      </c>
      <c r="AC28" s="5">
        <f t="shared" si="8"/>
        <v>0</v>
      </c>
      <c r="AD28" s="6">
        <f t="shared" si="9"/>
        <v>0</v>
      </c>
      <c r="AF28" s="3">
        <v>0.14000000000000001</v>
      </c>
      <c r="AG28" s="3">
        <v>0.7</v>
      </c>
      <c r="AH28" s="4">
        <v>0.5</v>
      </c>
      <c r="AI28" s="5">
        <f t="shared" si="10"/>
        <v>-5.5999999999999994E-2</v>
      </c>
      <c r="AJ28" s="6">
        <f t="shared" si="11"/>
        <v>0.14399999999999996</v>
      </c>
      <c r="AL28" s="3">
        <v>0.14000000000000001</v>
      </c>
      <c r="AM28" s="3">
        <v>0.8</v>
      </c>
      <c r="AN28" s="4">
        <v>0.5</v>
      </c>
      <c r="AO28" s="5">
        <f t="shared" si="12"/>
        <v>-8.4000000000000019E-2</v>
      </c>
      <c r="AP28" s="6">
        <f t="shared" si="13"/>
        <v>0.21600000000000003</v>
      </c>
      <c r="AR28" s="3">
        <v>0.14000000000000001</v>
      </c>
      <c r="AS28" s="3">
        <v>0.8</v>
      </c>
      <c r="AT28" s="4">
        <v>0.7</v>
      </c>
      <c r="AU28" s="5">
        <f t="shared" si="14"/>
        <v>-2.0000000000000018E-2</v>
      </c>
      <c r="AV28" s="6">
        <f t="shared" si="15"/>
        <v>8.0000000000000071E-2</v>
      </c>
      <c r="AX28" s="3">
        <v>0.14000000000000001</v>
      </c>
      <c r="AY28" s="3">
        <v>0.8</v>
      </c>
      <c r="AZ28" s="4">
        <v>0.8</v>
      </c>
      <c r="BA28" s="5">
        <f t="shared" si="16"/>
        <v>0</v>
      </c>
      <c r="BB28" s="6">
        <f t="shared" si="17"/>
        <v>0</v>
      </c>
    </row>
    <row r="29" spans="2:54" ht="15" x14ac:dyDescent="0.2">
      <c r="B29" s="3">
        <v>0.15</v>
      </c>
      <c r="C29" s="3">
        <v>0.2</v>
      </c>
      <c r="D29" s="4">
        <v>0.2</v>
      </c>
      <c r="E29" s="5">
        <f t="shared" si="0"/>
        <v>0</v>
      </c>
      <c r="F29" s="6">
        <f t="shared" si="1"/>
        <v>0</v>
      </c>
      <c r="H29" s="3">
        <v>0.15</v>
      </c>
      <c r="I29" s="3">
        <v>0.2</v>
      </c>
      <c r="J29" s="4">
        <v>0.4</v>
      </c>
      <c r="K29" s="5">
        <f t="shared" si="2"/>
        <v>0.18333333333333332</v>
      </c>
      <c r="L29" s="6">
        <f t="shared" si="3"/>
        <v>1.6666666666666673E-2</v>
      </c>
      <c r="N29" s="3">
        <v>0.15</v>
      </c>
      <c r="O29" s="3">
        <v>0.2</v>
      </c>
      <c r="P29" s="4">
        <v>0.5</v>
      </c>
      <c r="Q29" s="5">
        <f t="shared" si="4"/>
        <v>0.26999999999999991</v>
      </c>
      <c r="R29" s="6">
        <f t="shared" si="5"/>
        <v>3.0000000000000009E-2</v>
      </c>
      <c r="T29" s="3">
        <v>0.15</v>
      </c>
      <c r="U29" s="3">
        <v>0.3</v>
      </c>
      <c r="V29" s="4">
        <v>0.5</v>
      </c>
      <c r="W29" s="5">
        <f t="shared" si="6"/>
        <v>0.13999999999999999</v>
      </c>
      <c r="X29" s="6">
        <f t="shared" si="7"/>
        <v>0.06</v>
      </c>
      <c r="Z29" s="3">
        <v>0.15</v>
      </c>
      <c r="AA29" s="3">
        <v>0.5</v>
      </c>
      <c r="AB29" s="4">
        <v>0.5</v>
      </c>
      <c r="AC29" s="5">
        <f t="shared" si="8"/>
        <v>0</v>
      </c>
      <c r="AD29" s="6">
        <f t="shared" si="9"/>
        <v>0</v>
      </c>
      <c r="AF29" s="3">
        <v>0.15</v>
      </c>
      <c r="AG29" s="3">
        <v>0.7</v>
      </c>
      <c r="AH29" s="4">
        <v>0.5</v>
      </c>
      <c r="AI29" s="5">
        <f t="shared" si="10"/>
        <v>-0.06</v>
      </c>
      <c r="AJ29" s="6">
        <f t="shared" si="11"/>
        <v>0.13999999999999996</v>
      </c>
      <c r="AL29" s="3">
        <v>0.15</v>
      </c>
      <c r="AM29" s="3">
        <v>0.8</v>
      </c>
      <c r="AN29" s="4">
        <v>0.5</v>
      </c>
      <c r="AO29" s="5">
        <f t="shared" si="12"/>
        <v>-9.0000000000000024E-2</v>
      </c>
      <c r="AP29" s="6">
        <f t="shared" si="13"/>
        <v>0.21000000000000002</v>
      </c>
      <c r="AR29" s="3">
        <v>0.15</v>
      </c>
      <c r="AS29" s="3">
        <v>0.8</v>
      </c>
      <c r="AT29" s="4">
        <v>0.7</v>
      </c>
      <c r="AU29" s="5">
        <f t="shared" si="14"/>
        <v>-2.142857142857145E-2</v>
      </c>
      <c r="AV29" s="6">
        <f t="shared" si="15"/>
        <v>7.8571428571428639E-2</v>
      </c>
      <c r="AX29" s="3">
        <v>0.15</v>
      </c>
      <c r="AY29" s="3">
        <v>0.8</v>
      </c>
      <c r="AZ29" s="4">
        <v>0.8</v>
      </c>
      <c r="BA29" s="5">
        <f t="shared" si="16"/>
        <v>0</v>
      </c>
      <c r="BB29" s="6">
        <f t="shared" si="17"/>
        <v>0</v>
      </c>
    </row>
    <row r="30" spans="2:54" ht="15" x14ac:dyDescent="0.2">
      <c r="B30" s="3">
        <v>0.16</v>
      </c>
      <c r="C30" s="3">
        <v>0.2</v>
      </c>
      <c r="D30" s="4">
        <v>0.2</v>
      </c>
      <c r="E30" s="5">
        <f t="shared" si="0"/>
        <v>0</v>
      </c>
      <c r="F30" s="6">
        <f t="shared" si="1"/>
        <v>0</v>
      </c>
      <c r="H30" s="3">
        <v>0.16</v>
      </c>
      <c r="I30" s="3">
        <v>0.2</v>
      </c>
      <c r="J30" s="4">
        <v>0.4</v>
      </c>
      <c r="K30" s="5">
        <f t="shared" si="2"/>
        <v>0.18666666666666668</v>
      </c>
      <c r="L30" s="6">
        <f t="shared" si="3"/>
        <v>1.3333333333333338E-2</v>
      </c>
      <c r="N30" s="3">
        <v>0.16</v>
      </c>
      <c r="O30" s="3">
        <v>0.2</v>
      </c>
      <c r="P30" s="4">
        <v>0.5</v>
      </c>
      <c r="Q30" s="5">
        <f t="shared" si="4"/>
        <v>0.27599999999999991</v>
      </c>
      <c r="R30" s="6">
        <f t="shared" si="5"/>
        <v>2.4000000000000004E-2</v>
      </c>
      <c r="T30" s="3">
        <v>0.16</v>
      </c>
      <c r="U30" s="3">
        <v>0.3</v>
      </c>
      <c r="V30" s="4">
        <v>0.5</v>
      </c>
      <c r="W30" s="5">
        <f t="shared" si="6"/>
        <v>0.14399999999999999</v>
      </c>
      <c r="X30" s="6">
        <f t="shared" si="7"/>
        <v>5.5999999999999994E-2</v>
      </c>
      <c r="Z30" s="3">
        <v>0.16</v>
      </c>
      <c r="AA30" s="3">
        <v>0.5</v>
      </c>
      <c r="AB30" s="4">
        <v>0.5</v>
      </c>
      <c r="AC30" s="5">
        <f t="shared" si="8"/>
        <v>0</v>
      </c>
      <c r="AD30" s="6">
        <f t="shared" si="9"/>
        <v>0</v>
      </c>
      <c r="AF30" s="3">
        <v>0.16</v>
      </c>
      <c r="AG30" s="3">
        <v>0.7</v>
      </c>
      <c r="AH30" s="4">
        <v>0.5</v>
      </c>
      <c r="AI30" s="5">
        <f t="shared" si="10"/>
        <v>-6.4000000000000001E-2</v>
      </c>
      <c r="AJ30" s="6">
        <f t="shared" si="11"/>
        <v>0.13599999999999995</v>
      </c>
      <c r="AL30" s="3">
        <v>0.16</v>
      </c>
      <c r="AM30" s="3">
        <v>0.8</v>
      </c>
      <c r="AN30" s="4">
        <v>0.5</v>
      </c>
      <c r="AO30" s="5">
        <f t="shared" si="12"/>
        <v>-9.600000000000003E-2</v>
      </c>
      <c r="AP30" s="6">
        <f t="shared" si="13"/>
        <v>0.20400000000000001</v>
      </c>
      <c r="AR30" s="3">
        <v>0.16</v>
      </c>
      <c r="AS30" s="3">
        <v>0.8</v>
      </c>
      <c r="AT30" s="4">
        <v>0.7</v>
      </c>
      <c r="AU30" s="5">
        <f t="shared" si="14"/>
        <v>-2.2857142857142881E-2</v>
      </c>
      <c r="AV30" s="6">
        <f t="shared" si="15"/>
        <v>7.7142857142857207E-2</v>
      </c>
      <c r="AX30" s="3">
        <v>0.16</v>
      </c>
      <c r="AY30" s="3">
        <v>0.8</v>
      </c>
      <c r="AZ30" s="4">
        <v>0.8</v>
      </c>
      <c r="BA30" s="5">
        <f t="shared" si="16"/>
        <v>0</v>
      </c>
      <c r="BB30" s="6">
        <f t="shared" si="17"/>
        <v>0</v>
      </c>
    </row>
    <row r="31" spans="2:54" ht="15" x14ac:dyDescent="0.2">
      <c r="B31" s="3">
        <v>0.17</v>
      </c>
      <c r="C31" s="3">
        <v>0.2</v>
      </c>
      <c r="D31" s="4">
        <v>0.2</v>
      </c>
      <c r="E31" s="5">
        <f t="shared" si="0"/>
        <v>0</v>
      </c>
      <c r="F31" s="6">
        <f t="shared" si="1"/>
        <v>0</v>
      </c>
      <c r="H31" s="3">
        <v>0.17</v>
      </c>
      <c r="I31" s="3">
        <v>0.2</v>
      </c>
      <c r="J31" s="4">
        <v>0.4</v>
      </c>
      <c r="K31" s="5">
        <f t="shared" si="2"/>
        <v>0.19</v>
      </c>
      <c r="L31" s="6">
        <f t="shared" si="3"/>
        <v>0.01</v>
      </c>
      <c r="N31" s="3">
        <v>0.17</v>
      </c>
      <c r="O31" s="3">
        <v>0.2</v>
      </c>
      <c r="P31" s="4">
        <v>0.5</v>
      </c>
      <c r="Q31" s="5">
        <f t="shared" si="4"/>
        <v>0.28199999999999992</v>
      </c>
      <c r="R31" s="6">
        <f t="shared" si="5"/>
        <v>1.7999999999999999E-2</v>
      </c>
      <c r="T31" s="3">
        <v>0.17</v>
      </c>
      <c r="U31" s="3">
        <v>0.3</v>
      </c>
      <c r="V31" s="4">
        <v>0.5</v>
      </c>
      <c r="W31" s="5">
        <f t="shared" si="6"/>
        <v>0.14799999999999999</v>
      </c>
      <c r="X31" s="6">
        <f t="shared" si="7"/>
        <v>5.1999999999999991E-2</v>
      </c>
      <c r="Z31" s="3">
        <v>0.17</v>
      </c>
      <c r="AA31" s="3">
        <v>0.5</v>
      </c>
      <c r="AB31" s="4">
        <v>0.5</v>
      </c>
      <c r="AC31" s="5">
        <f t="shared" si="8"/>
        <v>0</v>
      </c>
      <c r="AD31" s="6">
        <f t="shared" si="9"/>
        <v>0</v>
      </c>
      <c r="AF31" s="3">
        <v>0.17</v>
      </c>
      <c r="AG31" s="3">
        <v>0.7</v>
      </c>
      <c r="AH31" s="4">
        <v>0.5</v>
      </c>
      <c r="AI31" s="5">
        <f t="shared" si="10"/>
        <v>-6.8000000000000005E-2</v>
      </c>
      <c r="AJ31" s="6">
        <f t="shared" si="11"/>
        <v>0.13199999999999995</v>
      </c>
      <c r="AL31" s="3">
        <v>0.17</v>
      </c>
      <c r="AM31" s="3">
        <v>0.8</v>
      </c>
      <c r="AN31" s="4">
        <v>0.5</v>
      </c>
      <c r="AO31" s="5">
        <f t="shared" si="12"/>
        <v>-0.10200000000000004</v>
      </c>
      <c r="AP31" s="6">
        <f t="shared" si="13"/>
        <v>0.19800000000000001</v>
      </c>
      <c r="AR31" s="3">
        <v>0.17</v>
      </c>
      <c r="AS31" s="3">
        <v>0.8</v>
      </c>
      <c r="AT31" s="4">
        <v>0.7</v>
      </c>
      <c r="AU31" s="5">
        <f t="shared" si="14"/>
        <v>-2.4285714285714313E-2</v>
      </c>
      <c r="AV31" s="6">
        <f t="shared" si="15"/>
        <v>7.5714285714285776E-2</v>
      </c>
      <c r="AX31" s="3">
        <v>0.17</v>
      </c>
      <c r="AY31" s="3">
        <v>0.8</v>
      </c>
      <c r="AZ31" s="4">
        <v>0.8</v>
      </c>
      <c r="BA31" s="5">
        <f t="shared" si="16"/>
        <v>0</v>
      </c>
      <c r="BB31" s="6">
        <f t="shared" si="17"/>
        <v>0</v>
      </c>
    </row>
    <row r="32" spans="2:54" ht="15" x14ac:dyDescent="0.2">
      <c r="B32" s="3">
        <v>0.18</v>
      </c>
      <c r="C32" s="3">
        <v>0.2</v>
      </c>
      <c r="D32" s="4">
        <v>0.2</v>
      </c>
      <c r="E32" s="5">
        <f t="shared" si="0"/>
        <v>0</v>
      </c>
      <c r="F32" s="6">
        <f t="shared" si="1"/>
        <v>0</v>
      </c>
      <c r="H32" s="3">
        <v>0.18</v>
      </c>
      <c r="I32" s="3">
        <v>0.2</v>
      </c>
      <c r="J32" s="4">
        <v>0.4</v>
      </c>
      <c r="K32" s="5">
        <f t="shared" si="2"/>
        <v>0.19333333333333333</v>
      </c>
      <c r="L32" s="6">
        <f t="shared" si="3"/>
        <v>6.6666666666666732E-3</v>
      </c>
      <c r="N32" s="3">
        <v>0.18</v>
      </c>
      <c r="O32" s="3">
        <v>0.2</v>
      </c>
      <c r="P32" s="4">
        <v>0.5</v>
      </c>
      <c r="Q32" s="5">
        <f t="shared" si="4"/>
        <v>0.28799999999999998</v>
      </c>
      <c r="R32" s="6">
        <f t="shared" si="5"/>
        <v>1.2000000000000011E-2</v>
      </c>
      <c r="T32" s="3">
        <v>0.18</v>
      </c>
      <c r="U32" s="3">
        <v>0.3</v>
      </c>
      <c r="V32" s="4">
        <v>0.5</v>
      </c>
      <c r="W32" s="5">
        <f t="shared" si="6"/>
        <v>0.15200000000000002</v>
      </c>
      <c r="X32" s="6">
        <f t="shared" si="7"/>
        <v>4.8000000000000001E-2</v>
      </c>
      <c r="Z32" s="3">
        <v>0.18</v>
      </c>
      <c r="AA32" s="3">
        <v>0.5</v>
      </c>
      <c r="AB32" s="4">
        <v>0.5</v>
      </c>
      <c r="AC32" s="5">
        <f t="shared" si="8"/>
        <v>0</v>
      </c>
      <c r="AD32" s="6">
        <f t="shared" si="9"/>
        <v>0</v>
      </c>
      <c r="AF32" s="3">
        <v>0.18</v>
      </c>
      <c r="AG32" s="3">
        <v>0.7</v>
      </c>
      <c r="AH32" s="4">
        <v>0.5</v>
      </c>
      <c r="AI32" s="5">
        <f t="shared" si="10"/>
        <v>-7.2000000000000036E-2</v>
      </c>
      <c r="AJ32" s="6">
        <f t="shared" si="11"/>
        <v>0.12799999999999997</v>
      </c>
      <c r="AL32" s="3">
        <v>0.18</v>
      </c>
      <c r="AM32" s="3">
        <v>0.8</v>
      </c>
      <c r="AN32" s="4">
        <v>0.5</v>
      </c>
      <c r="AO32" s="5">
        <f t="shared" si="12"/>
        <v>-0.10800000000000007</v>
      </c>
      <c r="AP32" s="6">
        <f t="shared" si="13"/>
        <v>0.19200000000000003</v>
      </c>
      <c r="AR32" s="3">
        <v>0.18</v>
      </c>
      <c r="AS32" s="3">
        <v>0.8</v>
      </c>
      <c r="AT32" s="4">
        <v>0.7</v>
      </c>
      <c r="AU32" s="5">
        <f t="shared" si="14"/>
        <v>-2.5714285714285731E-2</v>
      </c>
      <c r="AV32" s="6">
        <f t="shared" si="15"/>
        <v>7.4285714285714358E-2</v>
      </c>
      <c r="AX32" s="3">
        <v>0.18</v>
      </c>
      <c r="AY32" s="3">
        <v>0.8</v>
      </c>
      <c r="AZ32" s="4">
        <v>0.8</v>
      </c>
      <c r="BA32" s="5">
        <f t="shared" si="16"/>
        <v>0</v>
      </c>
      <c r="BB32" s="6">
        <f t="shared" si="17"/>
        <v>0</v>
      </c>
    </row>
    <row r="33" spans="2:54" ht="15" x14ac:dyDescent="0.2">
      <c r="B33" s="3">
        <v>0.19</v>
      </c>
      <c r="C33" s="3">
        <v>0.2</v>
      </c>
      <c r="D33" s="4">
        <v>0.2</v>
      </c>
      <c r="E33" s="5">
        <f t="shared" si="0"/>
        <v>0</v>
      </c>
      <c r="F33" s="6">
        <f t="shared" si="1"/>
        <v>0</v>
      </c>
      <c r="H33" s="3">
        <v>0.19</v>
      </c>
      <c r="I33" s="3">
        <v>0.2</v>
      </c>
      <c r="J33" s="4">
        <v>0.4</v>
      </c>
      <c r="K33" s="5">
        <f t="shared" si="2"/>
        <v>0.19666666666666668</v>
      </c>
      <c r="L33" s="6">
        <f t="shared" si="3"/>
        <v>3.3333333333333366E-3</v>
      </c>
      <c r="N33" s="3">
        <v>0.19</v>
      </c>
      <c r="O33" s="3">
        <v>0.2</v>
      </c>
      <c r="P33" s="4">
        <v>0.5</v>
      </c>
      <c r="Q33" s="5">
        <f t="shared" si="4"/>
        <v>0.29399999999999998</v>
      </c>
      <c r="R33" s="6">
        <f t="shared" si="5"/>
        <v>6.0000000000000053E-3</v>
      </c>
      <c r="T33" s="3">
        <v>0.19</v>
      </c>
      <c r="U33" s="3">
        <v>0.3</v>
      </c>
      <c r="V33" s="4">
        <v>0.5</v>
      </c>
      <c r="W33" s="5">
        <f t="shared" si="6"/>
        <v>0.15600000000000003</v>
      </c>
      <c r="X33" s="6">
        <f t="shared" si="7"/>
        <v>4.3999999999999997E-2</v>
      </c>
      <c r="Z33" s="3">
        <v>0.19</v>
      </c>
      <c r="AA33" s="3">
        <v>0.5</v>
      </c>
      <c r="AB33" s="4">
        <v>0.5</v>
      </c>
      <c r="AC33" s="5">
        <f t="shared" si="8"/>
        <v>0</v>
      </c>
      <c r="AD33" s="6">
        <f t="shared" si="9"/>
        <v>0</v>
      </c>
      <c r="AF33" s="3">
        <v>0.19</v>
      </c>
      <c r="AG33" s="3">
        <v>0.7</v>
      </c>
      <c r="AH33" s="4">
        <v>0.5</v>
      </c>
      <c r="AI33" s="5">
        <f t="shared" si="10"/>
        <v>-7.600000000000004E-2</v>
      </c>
      <c r="AJ33" s="6">
        <f t="shared" si="11"/>
        <v>0.12399999999999997</v>
      </c>
      <c r="AL33" s="3">
        <v>0.19</v>
      </c>
      <c r="AM33" s="3">
        <v>0.8</v>
      </c>
      <c r="AN33" s="4">
        <v>0.5</v>
      </c>
      <c r="AO33" s="5">
        <f t="shared" si="12"/>
        <v>-0.11400000000000007</v>
      </c>
      <c r="AP33" s="6">
        <f t="shared" si="13"/>
        <v>0.18600000000000003</v>
      </c>
      <c r="AR33" s="3">
        <v>0.19</v>
      </c>
      <c r="AS33" s="3">
        <v>0.8</v>
      </c>
      <c r="AT33" s="4">
        <v>0.7</v>
      </c>
      <c r="AU33" s="5">
        <f t="shared" si="14"/>
        <v>-2.7142857142857163E-2</v>
      </c>
      <c r="AV33" s="6">
        <f t="shared" si="15"/>
        <v>7.2857142857142926E-2</v>
      </c>
      <c r="AX33" s="3">
        <v>0.19</v>
      </c>
      <c r="AY33" s="3">
        <v>0.8</v>
      </c>
      <c r="AZ33" s="4">
        <v>0.8</v>
      </c>
      <c r="BA33" s="5">
        <f t="shared" si="16"/>
        <v>0</v>
      </c>
      <c r="BB33" s="6">
        <f t="shared" si="17"/>
        <v>0</v>
      </c>
    </row>
    <row r="34" spans="2:54" ht="15" x14ac:dyDescent="0.2">
      <c r="B34" s="3">
        <v>0.2</v>
      </c>
      <c r="C34" s="3">
        <v>0.2</v>
      </c>
      <c r="D34" s="4">
        <v>0.2</v>
      </c>
      <c r="E34" s="5">
        <f t="shared" si="0"/>
        <v>0</v>
      </c>
      <c r="F34" s="6">
        <f t="shared" si="1"/>
        <v>0</v>
      </c>
      <c r="H34" s="3">
        <v>0.2</v>
      </c>
      <c r="I34" s="3">
        <v>0.2</v>
      </c>
      <c r="J34" s="4">
        <v>0.4</v>
      </c>
      <c r="K34" s="5">
        <f t="shared" si="2"/>
        <v>0.2</v>
      </c>
      <c r="L34" s="6">
        <f t="shared" si="3"/>
        <v>0</v>
      </c>
      <c r="N34" s="3">
        <v>0.2</v>
      </c>
      <c r="O34" s="3">
        <v>0.2</v>
      </c>
      <c r="P34" s="4">
        <v>0.5</v>
      </c>
      <c r="Q34" s="5">
        <f t="shared" si="4"/>
        <v>0.3</v>
      </c>
      <c r="R34" s="6">
        <f t="shared" si="5"/>
        <v>0</v>
      </c>
      <c r="T34" s="3">
        <v>0.2</v>
      </c>
      <c r="U34" s="3">
        <v>0.3</v>
      </c>
      <c r="V34" s="4">
        <v>0.5</v>
      </c>
      <c r="W34" s="5">
        <f t="shared" si="6"/>
        <v>0.16000000000000003</v>
      </c>
      <c r="X34" s="6">
        <f t="shared" si="7"/>
        <v>3.9999999999999994E-2</v>
      </c>
      <c r="Z34" s="3">
        <v>0.2</v>
      </c>
      <c r="AA34" s="3">
        <v>0.5</v>
      </c>
      <c r="AB34" s="4">
        <v>0.5</v>
      </c>
      <c r="AC34" s="5">
        <f t="shared" si="8"/>
        <v>0</v>
      </c>
      <c r="AD34" s="6">
        <f t="shared" si="9"/>
        <v>0</v>
      </c>
      <c r="AF34" s="3">
        <v>0.2</v>
      </c>
      <c r="AG34" s="3">
        <v>0.7</v>
      </c>
      <c r="AH34" s="4">
        <v>0.5</v>
      </c>
      <c r="AI34" s="5">
        <f t="shared" si="10"/>
        <v>-7.9999999999999988E-2</v>
      </c>
      <c r="AJ34" s="6">
        <f t="shared" si="11"/>
        <v>0.11999999999999997</v>
      </c>
      <c r="AL34" s="3">
        <v>0.2</v>
      </c>
      <c r="AM34" s="3">
        <v>0.8</v>
      </c>
      <c r="AN34" s="4">
        <v>0.5</v>
      </c>
      <c r="AO34" s="5">
        <f t="shared" si="12"/>
        <v>-0.12000000000000008</v>
      </c>
      <c r="AP34" s="6">
        <f t="shared" si="13"/>
        <v>0.18000000000000002</v>
      </c>
      <c r="AR34" s="3">
        <v>0.2</v>
      </c>
      <c r="AS34" s="3">
        <v>0.8</v>
      </c>
      <c r="AT34" s="4">
        <v>0.7</v>
      </c>
      <c r="AU34" s="5">
        <f t="shared" si="14"/>
        <v>-2.8571428571428664E-2</v>
      </c>
      <c r="AV34" s="6">
        <f t="shared" si="15"/>
        <v>7.142857142857148E-2</v>
      </c>
      <c r="AX34" s="3">
        <v>0.2</v>
      </c>
      <c r="AY34" s="3">
        <v>0.8</v>
      </c>
      <c r="AZ34" s="4">
        <v>0.8</v>
      </c>
      <c r="BA34" s="5">
        <f t="shared" si="16"/>
        <v>0</v>
      </c>
      <c r="BB34" s="6">
        <f t="shared" si="17"/>
        <v>0</v>
      </c>
    </row>
    <row r="35" spans="2:54" ht="15" x14ac:dyDescent="0.2">
      <c r="B35" s="3">
        <v>0.21</v>
      </c>
      <c r="C35" s="3">
        <v>0.2</v>
      </c>
      <c r="D35" s="4">
        <v>0.2</v>
      </c>
      <c r="E35" s="5">
        <f t="shared" si="0"/>
        <v>0</v>
      </c>
      <c r="F35" s="6">
        <f t="shared" si="1"/>
        <v>0</v>
      </c>
      <c r="H35" s="3">
        <v>0.21</v>
      </c>
      <c r="I35" s="3">
        <v>0.2</v>
      </c>
      <c r="J35" s="4">
        <v>0.4</v>
      </c>
      <c r="K35" s="5">
        <f t="shared" si="2"/>
        <v>0.18000000000000005</v>
      </c>
      <c r="L35" s="6">
        <f t="shared" si="3"/>
        <v>0</v>
      </c>
      <c r="N35" s="3">
        <v>0.21</v>
      </c>
      <c r="O35" s="3">
        <v>0.2</v>
      </c>
      <c r="P35" s="4">
        <v>0.5</v>
      </c>
      <c r="Q35" s="5">
        <f t="shared" si="4"/>
        <v>0.28000000000000003</v>
      </c>
      <c r="R35" s="6">
        <f t="shared" si="5"/>
        <v>0</v>
      </c>
      <c r="T35" s="3">
        <v>0.21</v>
      </c>
      <c r="U35" s="3">
        <v>0.3</v>
      </c>
      <c r="V35" s="4">
        <v>0.5</v>
      </c>
      <c r="W35" s="5">
        <f t="shared" si="6"/>
        <v>0.16400000000000003</v>
      </c>
      <c r="X35" s="6">
        <f t="shared" si="7"/>
        <v>3.5999999999999997E-2</v>
      </c>
      <c r="Z35" s="3">
        <v>0.21</v>
      </c>
      <c r="AA35" s="3">
        <v>0.5</v>
      </c>
      <c r="AB35" s="4">
        <v>0.5</v>
      </c>
      <c r="AC35" s="5">
        <f t="shared" si="8"/>
        <v>0</v>
      </c>
      <c r="AD35" s="6">
        <f t="shared" si="9"/>
        <v>0</v>
      </c>
      <c r="AF35" s="3">
        <v>0.21</v>
      </c>
      <c r="AG35" s="3">
        <v>0.7</v>
      </c>
      <c r="AH35" s="4">
        <v>0.5</v>
      </c>
      <c r="AI35" s="5">
        <f t="shared" si="10"/>
        <v>-8.3999999999999964E-2</v>
      </c>
      <c r="AJ35" s="6">
        <f t="shared" si="11"/>
        <v>0.11599999999999999</v>
      </c>
      <c r="AL35" s="3">
        <v>0.21</v>
      </c>
      <c r="AM35" s="3">
        <v>0.8</v>
      </c>
      <c r="AN35" s="4">
        <v>0.5</v>
      </c>
      <c r="AO35" s="5">
        <f t="shared" si="12"/>
        <v>-0.126</v>
      </c>
      <c r="AP35" s="6">
        <f t="shared" si="13"/>
        <v>0.17400000000000004</v>
      </c>
      <c r="AR35" s="3">
        <v>0.21</v>
      </c>
      <c r="AS35" s="3">
        <v>0.8</v>
      </c>
      <c r="AT35" s="4">
        <v>0.7</v>
      </c>
      <c r="AU35" s="5">
        <f t="shared" si="14"/>
        <v>-3.0000000000000027E-2</v>
      </c>
      <c r="AV35" s="6">
        <f t="shared" si="15"/>
        <v>7.0000000000000062E-2</v>
      </c>
      <c r="AX35" s="3">
        <v>0.21</v>
      </c>
      <c r="AY35" s="3">
        <v>0.8</v>
      </c>
      <c r="AZ35" s="4">
        <v>0.8</v>
      </c>
      <c r="BA35" s="5">
        <f t="shared" si="16"/>
        <v>0</v>
      </c>
      <c r="BB35" s="6">
        <f t="shared" si="17"/>
        <v>0</v>
      </c>
    </row>
    <row r="36" spans="2:54" ht="15" x14ac:dyDescent="0.2">
      <c r="B36" s="3">
        <v>0.22</v>
      </c>
      <c r="C36" s="3">
        <v>0.2</v>
      </c>
      <c r="D36" s="4">
        <v>0.2</v>
      </c>
      <c r="E36" s="5">
        <f t="shared" si="0"/>
        <v>0</v>
      </c>
      <c r="F36" s="6">
        <f t="shared" si="1"/>
        <v>0</v>
      </c>
      <c r="H36" s="3">
        <v>0.22</v>
      </c>
      <c r="I36" s="3">
        <v>0.2</v>
      </c>
      <c r="J36" s="4">
        <v>0.4</v>
      </c>
      <c r="K36" s="5">
        <f t="shared" si="2"/>
        <v>0.16000000000000003</v>
      </c>
      <c r="L36" s="6">
        <f t="shared" si="3"/>
        <v>0</v>
      </c>
      <c r="N36" s="3">
        <v>0.22</v>
      </c>
      <c r="O36" s="3">
        <v>0.2</v>
      </c>
      <c r="P36" s="4">
        <v>0.5</v>
      </c>
      <c r="Q36" s="5">
        <f t="shared" si="4"/>
        <v>0.26</v>
      </c>
      <c r="R36" s="6">
        <f t="shared" si="5"/>
        <v>0</v>
      </c>
      <c r="T36" s="3">
        <v>0.22</v>
      </c>
      <c r="U36" s="3">
        <v>0.3</v>
      </c>
      <c r="V36" s="4">
        <v>0.5</v>
      </c>
      <c r="W36" s="5">
        <f t="shared" si="6"/>
        <v>0.16800000000000004</v>
      </c>
      <c r="X36" s="6">
        <f t="shared" si="7"/>
        <v>3.1999999999999994E-2</v>
      </c>
      <c r="Z36" s="3">
        <v>0.22</v>
      </c>
      <c r="AA36" s="3">
        <v>0.5</v>
      </c>
      <c r="AB36" s="4">
        <v>0.5</v>
      </c>
      <c r="AC36" s="5">
        <f t="shared" si="8"/>
        <v>0</v>
      </c>
      <c r="AD36" s="6">
        <f t="shared" si="9"/>
        <v>0</v>
      </c>
      <c r="AF36" s="3">
        <v>0.22</v>
      </c>
      <c r="AG36" s="3">
        <v>0.7</v>
      </c>
      <c r="AH36" s="4">
        <v>0.5</v>
      </c>
      <c r="AI36" s="5">
        <f t="shared" si="10"/>
        <v>-8.7999999999999967E-2</v>
      </c>
      <c r="AJ36" s="6">
        <f t="shared" si="11"/>
        <v>0.11199999999999999</v>
      </c>
      <c r="AL36" s="3">
        <v>0.22</v>
      </c>
      <c r="AM36" s="3">
        <v>0.8</v>
      </c>
      <c r="AN36" s="4">
        <v>0.5</v>
      </c>
      <c r="AO36" s="5">
        <f t="shared" si="12"/>
        <v>-0.13200000000000001</v>
      </c>
      <c r="AP36" s="6">
        <f t="shared" si="13"/>
        <v>0.16800000000000004</v>
      </c>
      <c r="AR36" s="3">
        <v>0.22</v>
      </c>
      <c r="AS36" s="3">
        <v>0.8</v>
      </c>
      <c r="AT36" s="4">
        <v>0.7</v>
      </c>
      <c r="AU36" s="5">
        <f t="shared" si="14"/>
        <v>-3.1428571428571458E-2</v>
      </c>
      <c r="AV36" s="6">
        <f t="shared" si="15"/>
        <v>6.857142857142863E-2</v>
      </c>
      <c r="AX36" s="3">
        <v>0.22</v>
      </c>
      <c r="AY36" s="3">
        <v>0.8</v>
      </c>
      <c r="AZ36" s="4">
        <v>0.8</v>
      </c>
      <c r="BA36" s="5">
        <f t="shared" si="16"/>
        <v>0</v>
      </c>
      <c r="BB36" s="6">
        <f t="shared" si="17"/>
        <v>0</v>
      </c>
    </row>
    <row r="37" spans="2:54" ht="15" x14ac:dyDescent="0.2">
      <c r="B37" s="3">
        <v>0.23</v>
      </c>
      <c r="C37" s="3">
        <v>0.2</v>
      </c>
      <c r="D37" s="4">
        <v>0.2</v>
      </c>
      <c r="E37" s="5">
        <f t="shared" si="0"/>
        <v>0</v>
      </c>
      <c r="F37" s="6">
        <f t="shared" si="1"/>
        <v>0</v>
      </c>
      <c r="H37" s="3">
        <v>0.23</v>
      </c>
      <c r="I37" s="3">
        <v>0.2</v>
      </c>
      <c r="J37" s="4">
        <v>0.4</v>
      </c>
      <c r="K37" s="5">
        <f t="shared" si="2"/>
        <v>0.14000000000000001</v>
      </c>
      <c r="L37" s="6">
        <f t="shared" si="3"/>
        <v>0</v>
      </c>
      <c r="N37" s="3">
        <v>0.23</v>
      </c>
      <c r="O37" s="3">
        <v>0.2</v>
      </c>
      <c r="P37" s="4">
        <v>0.5</v>
      </c>
      <c r="Q37" s="5">
        <f t="shared" si="4"/>
        <v>0.24000000000000002</v>
      </c>
      <c r="R37" s="6">
        <f t="shared" si="5"/>
        <v>0</v>
      </c>
      <c r="T37" s="3">
        <v>0.23</v>
      </c>
      <c r="U37" s="3">
        <v>0.3</v>
      </c>
      <c r="V37" s="4">
        <v>0.5</v>
      </c>
      <c r="W37" s="5">
        <f t="shared" si="6"/>
        <v>0.17200000000000004</v>
      </c>
      <c r="X37" s="6">
        <f t="shared" si="7"/>
        <v>2.7999999999999994E-2</v>
      </c>
      <c r="Z37" s="3">
        <v>0.23</v>
      </c>
      <c r="AA37" s="3">
        <v>0.5</v>
      </c>
      <c r="AB37" s="4">
        <v>0.5</v>
      </c>
      <c r="AC37" s="5">
        <f t="shared" si="8"/>
        <v>0</v>
      </c>
      <c r="AD37" s="6">
        <f t="shared" si="9"/>
        <v>0</v>
      </c>
      <c r="AF37" s="3">
        <v>0.23</v>
      </c>
      <c r="AG37" s="3">
        <v>0.7</v>
      </c>
      <c r="AH37" s="4">
        <v>0.5</v>
      </c>
      <c r="AI37" s="5">
        <f t="shared" si="10"/>
        <v>-9.1999999999999971E-2</v>
      </c>
      <c r="AJ37" s="6">
        <f t="shared" si="11"/>
        <v>0.10799999999999998</v>
      </c>
      <c r="AL37" s="3">
        <v>0.23</v>
      </c>
      <c r="AM37" s="3">
        <v>0.8</v>
      </c>
      <c r="AN37" s="4">
        <v>0.5</v>
      </c>
      <c r="AO37" s="5">
        <f t="shared" si="12"/>
        <v>-0.13800000000000001</v>
      </c>
      <c r="AP37" s="6">
        <f t="shared" si="13"/>
        <v>0.16200000000000003</v>
      </c>
      <c r="AR37" s="3">
        <v>0.23</v>
      </c>
      <c r="AS37" s="3">
        <v>0.8</v>
      </c>
      <c r="AT37" s="4">
        <v>0.7</v>
      </c>
      <c r="AU37" s="5">
        <f t="shared" si="14"/>
        <v>-3.2857142857142876E-2</v>
      </c>
      <c r="AV37" s="6">
        <f t="shared" si="15"/>
        <v>6.7142857142857212E-2</v>
      </c>
      <c r="AX37" s="3">
        <v>0.23</v>
      </c>
      <c r="AY37" s="3">
        <v>0.8</v>
      </c>
      <c r="AZ37" s="4">
        <v>0.8</v>
      </c>
      <c r="BA37" s="5">
        <f t="shared" si="16"/>
        <v>0</v>
      </c>
      <c r="BB37" s="6">
        <f t="shared" si="17"/>
        <v>0</v>
      </c>
    </row>
    <row r="38" spans="2:54" ht="15" x14ac:dyDescent="0.2">
      <c r="B38" s="3">
        <v>0.24</v>
      </c>
      <c r="C38" s="3">
        <v>0.2</v>
      </c>
      <c r="D38" s="4">
        <v>0.2</v>
      </c>
      <c r="E38" s="5">
        <f t="shared" si="0"/>
        <v>0</v>
      </c>
      <c r="F38" s="6">
        <f t="shared" si="1"/>
        <v>0</v>
      </c>
      <c r="H38" s="3">
        <v>0.24</v>
      </c>
      <c r="I38" s="3">
        <v>0.2</v>
      </c>
      <c r="J38" s="4">
        <v>0.4</v>
      </c>
      <c r="K38" s="5">
        <f t="shared" si="2"/>
        <v>0.12000000000000005</v>
      </c>
      <c r="L38" s="6">
        <f t="shared" si="3"/>
        <v>0</v>
      </c>
      <c r="N38" s="3">
        <v>0.24</v>
      </c>
      <c r="O38" s="3">
        <v>0.2</v>
      </c>
      <c r="P38" s="4">
        <v>0.5</v>
      </c>
      <c r="Q38" s="5">
        <f t="shared" si="4"/>
        <v>0.22000000000000003</v>
      </c>
      <c r="R38" s="6">
        <f t="shared" si="5"/>
        <v>0</v>
      </c>
      <c r="T38" s="3">
        <v>0.24</v>
      </c>
      <c r="U38" s="3">
        <v>0.3</v>
      </c>
      <c r="V38" s="4">
        <v>0.5</v>
      </c>
      <c r="W38" s="5">
        <f t="shared" si="6"/>
        <v>0.17600000000000002</v>
      </c>
      <c r="X38" s="6">
        <f t="shared" si="7"/>
        <v>2.4E-2</v>
      </c>
      <c r="Z38" s="3">
        <v>0.24</v>
      </c>
      <c r="AA38" s="3">
        <v>0.5</v>
      </c>
      <c r="AB38" s="4">
        <v>0.5</v>
      </c>
      <c r="AC38" s="5">
        <f t="shared" si="8"/>
        <v>0</v>
      </c>
      <c r="AD38" s="6">
        <f t="shared" si="9"/>
        <v>0</v>
      </c>
      <c r="AF38" s="3">
        <v>0.24</v>
      </c>
      <c r="AG38" s="3">
        <v>0.7</v>
      </c>
      <c r="AH38" s="4">
        <v>0.5</v>
      </c>
      <c r="AI38" s="5">
        <f t="shared" si="10"/>
        <v>-9.5999999999999974E-2</v>
      </c>
      <c r="AJ38" s="6">
        <f t="shared" si="11"/>
        <v>0.10399999999999998</v>
      </c>
      <c r="AL38" s="3">
        <v>0.24</v>
      </c>
      <c r="AM38" s="3">
        <v>0.8</v>
      </c>
      <c r="AN38" s="4">
        <v>0.5</v>
      </c>
      <c r="AO38" s="5">
        <f t="shared" si="12"/>
        <v>-0.14400000000000002</v>
      </c>
      <c r="AP38" s="6">
        <f t="shared" si="13"/>
        <v>0.15600000000000003</v>
      </c>
      <c r="AR38" s="3">
        <v>0.24</v>
      </c>
      <c r="AS38" s="3">
        <v>0.8</v>
      </c>
      <c r="AT38" s="4">
        <v>0.7</v>
      </c>
      <c r="AU38" s="5">
        <f t="shared" si="14"/>
        <v>-3.4285714285714322E-2</v>
      </c>
      <c r="AV38" s="6">
        <f t="shared" si="15"/>
        <v>6.5714285714285767E-2</v>
      </c>
      <c r="AX38" s="3">
        <v>0.24</v>
      </c>
      <c r="AY38" s="3">
        <v>0.8</v>
      </c>
      <c r="AZ38" s="4">
        <v>0.8</v>
      </c>
      <c r="BA38" s="5">
        <f t="shared" si="16"/>
        <v>0</v>
      </c>
      <c r="BB38" s="6">
        <f t="shared" si="17"/>
        <v>0</v>
      </c>
    </row>
    <row r="39" spans="2:54" ht="15" x14ac:dyDescent="0.2">
      <c r="B39" s="3">
        <v>0.25</v>
      </c>
      <c r="C39" s="3">
        <v>0.2</v>
      </c>
      <c r="D39" s="4">
        <v>0.2</v>
      </c>
      <c r="E39" s="5">
        <f t="shared" si="0"/>
        <v>0</v>
      </c>
      <c r="F39" s="6">
        <f t="shared" si="1"/>
        <v>0</v>
      </c>
      <c r="H39" s="3">
        <v>0.25</v>
      </c>
      <c r="I39" s="3">
        <v>0.2</v>
      </c>
      <c r="J39" s="4">
        <v>0.4</v>
      </c>
      <c r="K39" s="5">
        <f t="shared" si="2"/>
        <v>0.10000000000000003</v>
      </c>
      <c r="L39" s="6">
        <f t="shared" si="3"/>
        <v>0</v>
      </c>
      <c r="N39" s="3">
        <v>0.25</v>
      </c>
      <c r="O39" s="3">
        <v>0.2</v>
      </c>
      <c r="P39" s="4">
        <v>0.5</v>
      </c>
      <c r="Q39" s="5">
        <f t="shared" si="4"/>
        <v>0.2</v>
      </c>
      <c r="R39" s="6">
        <f t="shared" si="5"/>
        <v>0</v>
      </c>
      <c r="T39" s="3">
        <v>0.25</v>
      </c>
      <c r="U39" s="3">
        <v>0.3</v>
      </c>
      <c r="V39" s="4">
        <v>0.5</v>
      </c>
      <c r="W39" s="5">
        <f t="shared" si="6"/>
        <v>0.18000000000000002</v>
      </c>
      <c r="X39" s="6">
        <f t="shared" si="7"/>
        <v>1.9999999999999997E-2</v>
      </c>
      <c r="Z39" s="3">
        <v>0.25</v>
      </c>
      <c r="AA39" s="3">
        <v>0.5</v>
      </c>
      <c r="AB39" s="4">
        <v>0.5</v>
      </c>
      <c r="AC39" s="5">
        <f t="shared" si="8"/>
        <v>0</v>
      </c>
      <c r="AD39" s="6">
        <f t="shared" si="9"/>
        <v>0</v>
      </c>
      <c r="AF39" s="3">
        <v>0.25</v>
      </c>
      <c r="AG39" s="3">
        <v>0.7</v>
      </c>
      <c r="AH39" s="4">
        <v>0.5</v>
      </c>
      <c r="AI39" s="5">
        <f t="shared" si="10"/>
        <v>-9.9999999999999978E-2</v>
      </c>
      <c r="AJ39" s="6">
        <f t="shared" si="11"/>
        <v>9.9999999999999978E-2</v>
      </c>
      <c r="AL39" s="3">
        <v>0.25</v>
      </c>
      <c r="AM39" s="3">
        <v>0.8</v>
      </c>
      <c r="AN39" s="4">
        <v>0.5</v>
      </c>
      <c r="AO39" s="5">
        <f t="shared" si="12"/>
        <v>-0.15000000000000002</v>
      </c>
      <c r="AP39" s="6">
        <f t="shared" si="13"/>
        <v>0.15000000000000002</v>
      </c>
      <c r="AR39" s="3">
        <v>0.25</v>
      </c>
      <c r="AS39" s="3">
        <v>0.8</v>
      </c>
      <c r="AT39" s="4">
        <v>0.7</v>
      </c>
      <c r="AU39" s="5">
        <f t="shared" si="14"/>
        <v>-3.5714285714285754E-2</v>
      </c>
      <c r="AV39" s="6">
        <f t="shared" si="15"/>
        <v>6.4285714285714335E-2</v>
      </c>
      <c r="AX39" s="3">
        <v>0.25</v>
      </c>
      <c r="AY39" s="3">
        <v>0.8</v>
      </c>
      <c r="AZ39" s="4">
        <v>0.8</v>
      </c>
      <c r="BA39" s="5">
        <f t="shared" si="16"/>
        <v>0</v>
      </c>
      <c r="BB39" s="6">
        <f t="shared" si="17"/>
        <v>0</v>
      </c>
    </row>
    <row r="40" spans="2:54" ht="15" x14ac:dyDescent="0.2">
      <c r="B40" s="3">
        <v>0.26</v>
      </c>
      <c r="C40" s="3">
        <v>0.2</v>
      </c>
      <c r="D40" s="4">
        <v>0.2</v>
      </c>
      <c r="E40" s="5">
        <f t="shared" si="0"/>
        <v>0</v>
      </c>
      <c r="F40" s="6">
        <f t="shared" si="1"/>
        <v>0</v>
      </c>
      <c r="H40" s="3">
        <v>0.26</v>
      </c>
      <c r="I40" s="3">
        <v>0.2</v>
      </c>
      <c r="J40" s="4">
        <v>0.4</v>
      </c>
      <c r="K40" s="5">
        <f t="shared" si="2"/>
        <v>8.0000000000000016E-2</v>
      </c>
      <c r="L40" s="6">
        <f t="shared" si="3"/>
        <v>0</v>
      </c>
      <c r="N40" s="3">
        <v>0.26</v>
      </c>
      <c r="O40" s="3">
        <v>0.2</v>
      </c>
      <c r="P40" s="4">
        <v>0.5</v>
      </c>
      <c r="Q40" s="5">
        <f t="shared" si="4"/>
        <v>0.18</v>
      </c>
      <c r="R40" s="6">
        <f t="shared" si="5"/>
        <v>0</v>
      </c>
      <c r="T40" s="3">
        <v>0.26</v>
      </c>
      <c r="U40" s="3">
        <v>0.3</v>
      </c>
      <c r="V40" s="4">
        <v>0.5</v>
      </c>
      <c r="W40" s="5">
        <f t="shared" si="6"/>
        <v>0.18400000000000002</v>
      </c>
      <c r="X40" s="6">
        <f t="shared" si="7"/>
        <v>1.5999999999999993E-2</v>
      </c>
      <c r="Z40" s="3">
        <v>0.26</v>
      </c>
      <c r="AA40" s="3">
        <v>0.5</v>
      </c>
      <c r="AB40" s="4">
        <v>0.5</v>
      </c>
      <c r="AC40" s="5">
        <f t="shared" si="8"/>
        <v>0</v>
      </c>
      <c r="AD40" s="6">
        <f t="shared" si="9"/>
        <v>0</v>
      </c>
      <c r="AF40" s="3">
        <v>0.26</v>
      </c>
      <c r="AG40" s="3">
        <v>0.7</v>
      </c>
      <c r="AH40" s="4">
        <v>0.5</v>
      </c>
      <c r="AI40" s="5">
        <f t="shared" si="10"/>
        <v>-0.10399999999999998</v>
      </c>
      <c r="AJ40" s="6">
        <f t="shared" si="11"/>
        <v>9.5999999999999974E-2</v>
      </c>
      <c r="AL40" s="3">
        <v>0.26</v>
      </c>
      <c r="AM40" s="3">
        <v>0.8</v>
      </c>
      <c r="AN40" s="4">
        <v>0.5</v>
      </c>
      <c r="AO40" s="5">
        <f t="shared" si="12"/>
        <v>-0.15600000000000003</v>
      </c>
      <c r="AP40" s="6">
        <f t="shared" si="13"/>
        <v>0.14400000000000002</v>
      </c>
      <c r="AR40" s="3">
        <v>0.26</v>
      </c>
      <c r="AS40" s="3">
        <v>0.8</v>
      </c>
      <c r="AT40" s="4">
        <v>0.7</v>
      </c>
      <c r="AU40" s="5">
        <f t="shared" si="14"/>
        <v>-3.7142857142857186E-2</v>
      </c>
      <c r="AV40" s="6">
        <f t="shared" si="15"/>
        <v>6.2857142857142903E-2</v>
      </c>
      <c r="AX40" s="3">
        <v>0.26</v>
      </c>
      <c r="AY40" s="3">
        <v>0.8</v>
      </c>
      <c r="AZ40" s="4">
        <v>0.8</v>
      </c>
      <c r="BA40" s="5">
        <f t="shared" si="16"/>
        <v>0</v>
      </c>
      <c r="BB40" s="6">
        <f t="shared" si="17"/>
        <v>0</v>
      </c>
    </row>
    <row r="41" spans="2:54" ht="15" x14ac:dyDescent="0.2">
      <c r="B41" s="3">
        <v>0.27</v>
      </c>
      <c r="C41" s="3">
        <v>0.2</v>
      </c>
      <c r="D41" s="4">
        <v>0.2</v>
      </c>
      <c r="E41" s="5">
        <f t="shared" si="0"/>
        <v>0</v>
      </c>
      <c r="F41" s="6">
        <f t="shared" si="1"/>
        <v>0</v>
      </c>
      <c r="H41" s="3">
        <v>0.27</v>
      </c>
      <c r="I41" s="3">
        <v>0.2</v>
      </c>
      <c r="J41" s="4">
        <v>0.4</v>
      </c>
      <c r="K41" s="5">
        <f t="shared" si="2"/>
        <v>0.06</v>
      </c>
      <c r="L41" s="6">
        <f t="shared" si="3"/>
        <v>0</v>
      </c>
      <c r="N41" s="3">
        <v>0.27</v>
      </c>
      <c r="O41" s="3">
        <v>0.2</v>
      </c>
      <c r="P41" s="4">
        <v>0.5</v>
      </c>
      <c r="Q41" s="5">
        <f t="shared" si="4"/>
        <v>0.15999999999999998</v>
      </c>
      <c r="R41" s="6">
        <f t="shared" si="5"/>
        <v>0</v>
      </c>
      <c r="T41" s="3">
        <v>0.27</v>
      </c>
      <c r="U41" s="3">
        <v>0.3</v>
      </c>
      <c r="V41" s="4">
        <v>0.5</v>
      </c>
      <c r="W41" s="5">
        <f t="shared" si="6"/>
        <v>0.18800000000000003</v>
      </c>
      <c r="X41" s="6">
        <f t="shared" si="7"/>
        <v>1.199999999999999E-2</v>
      </c>
      <c r="Z41" s="3">
        <v>0.27</v>
      </c>
      <c r="AA41" s="3">
        <v>0.5</v>
      </c>
      <c r="AB41" s="4">
        <v>0.5</v>
      </c>
      <c r="AC41" s="5">
        <f t="shared" si="8"/>
        <v>0</v>
      </c>
      <c r="AD41" s="6">
        <f t="shared" si="9"/>
        <v>0</v>
      </c>
      <c r="AF41" s="3">
        <v>0.27</v>
      </c>
      <c r="AG41" s="3">
        <v>0.7</v>
      </c>
      <c r="AH41" s="4">
        <v>0.5</v>
      </c>
      <c r="AI41" s="5">
        <f t="shared" si="10"/>
        <v>-0.10799999999999998</v>
      </c>
      <c r="AJ41" s="6">
        <f t="shared" si="11"/>
        <v>9.1999999999999971E-2</v>
      </c>
      <c r="AL41" s="3">
        <v>0.27</v>
      </c>
      <c r="AM41" s="3">
        <v>0.8</v>
      </c>
      <c r="AN41" s="4">
        <v>0.5</v>
      </c>
      <c r="AO41" s="5">
        <f t="shared" si="12"/>
        <v>-0.16200000000000003</v>
      </c>
      <c r="AP41" s="6">
        <f t="shared" si="13"/>
        <v>0.13800000000000001</v>
      </c>
      <c r="AR41" s="3">
        <v>0.27</v>
      </c>
      <c r="AS41" s="3">
        <v>0.8</v>
      </c>
      <c r="AT41" s="4">
        <v>0.7</v>
      </c>
      <c r="AU41" s="5">
        <f t="shared" si="14"/>
        <v>-3.8571428571428611E-2</v>
      </c>
      <c r="AV41" s="6">
        <f t="shared" si="15"/>
        <v>6.1428571428571478E-2</v>
      </c>
      <c r="AX41" s="3">
        <v>0.27</v>
      </c>
      <c r="AY41" s="3">
        <v>0.8</v>
      </c>
      <c r="AZ41" s="4">
        <v>0.8</v>
      </c>
      <c r="BA41" s="5">
        <f t="shared" si="16"/>
        <v>0</v>
      </c>
      <c r="BB41" s="6">
        <f t="shared" si="17"/>
        <v>0</v>
      </c>
    </row>
    <row r="42" spans="2:54" ht="15" x14ac:dyDescent="0.2">
      <c r="B42" s="3">
        <v>0.28000000000000003</v>
      </c>
      <c r="C42" s="3">
        <v>0.2</v>
      </c>
      <c r="D42" s="4">
        <v>0.2</v>
      </c>
      <c r="E42" s="5">
        <f t="shared" si="0"/>
        <v>0</v>
      </c>
      <c r="F42" s="6">
        <f t="shared" si="1"/>
        <v>0</v>
      </c>
      <c r="H42" s="3">
        <v>0.28000000000000003</v>
      </c>
      <c r="I42" s="3">
        <v>0.2</v>
      </c>
      <c r="J42" s="4">
        <v>0.4</v>
      </c>
      <c r="K42" s="5">
        <f t="shared" si="2"/>
        <v>3.999999999999998E-2</v>
      </c>
      <c r="L42" s="6">
        <f t="shared" si="3"/>
        <v>0</v>
      </c>
      <c r="N42" s="3">
        <v>0.28000000000000003</v>
      </c>
      <c r="O42" s="3">
        <v>0.2</v>
      </c>
      <c r="P42" s="4">
        <v>0.5</v>
      </c>
      <c r="Q42" s="5">
        <f t="shared" si="4"/>
        <v>0.13999999999999996</v>
      </c>
      <c r="R42" s="6">
        <f t="shared" si="5"/>
        <v>0</v>
      </c>
      <c r="T42" s="3">
        <v>0.28000000000000003</v>
      </c>
      <c r="U42" s="3">
        <v>0.3</v>
      </c>
      <c r="V42" s="4">
        <v>0.5</v>
      </c>
      <c r="W42" s="5">
        <f t="shared" si="6"/>
        <v>0.19200000000000003</v>
      </c>
      <c r="X42" s="6">
        <f t="shared" si="7"/>
        <v>7.9999999999999846E-3</v>
      </c>
      <c r="Z42" s="3">
        <v>0.28000000000000003</v>
      </c>
      <c r="AA42" s="3">
        <v>0.5</v>
      </c>
      <c r="AB42" s="4">
        <v>0.5</v>
      </c>
      <c r="AC42" s="5">
        <f t="shared" si="8"/>
        <v>0</v>
      </c>
      <c r="AD42" s="6">
        <f t="shared" si="9"/>
        <v>0</v>
      </c>
      <c r="AF42" s="3">
        <v>0.28000000000000003</v>
      </c>
      <c r="AG42" s="3">
        <v>0.7</v>
      </c>
      <c r="AH42" s="4">
        <v>0.5</v>
      </c>
      <c r="AI42" s="5">
        <f t="shared" si="10"/>
        <v>-0.11199999999999999</v>
      </c>
      <c r="AJ42" s="6">
        <f t="shared" si="11"/>
        <v>8.7999999999999967E-2</v>
      </c>
      <c r="AL42" s="3">
        <v>0.28000000000000003</v>
      </c>
      <c r="AM42" s="3">
        <v>0.8</v>
      </c>
      <c r="AN42" s="4">
        <v>0.5</v>
      </c>
      <c r="AO42" s="5">
        <f t="shared" si="12"/>
        <v>-0.16800000000000004</v>
      </c>
      <c r="AP42" s="6">
        <f t="shared" si="13"/>
        <v>0.13200000000000001</v>
      </c>
      <c r="AR42" s="3">
        <v>0.28000000000000003</v>
      </c>
      <c r="AS42" s="3">
        <v>0.8</v>
      </c>
      <c r="AT42" s="4">
        <v>0.7</v>
      </c>
      <c r="AU42" s="5">
        <f t="shared" si="14"/>
        <v>-4.0000000000000042E-2</v>
      </c>
      <c r="AV42" s="6">
        <f t="shared" si="15"/>
        <v>6.0000000000000046E-2</v>
      </c>
      <c r="AX42" s="3">
        <v>0.28000000000000003</v>
      </c>
      <c r="AY42" s="3">
        <v>0.8</v>
      </c>
      <c r="AZ42" s="4">
        <v>0.8</v>
      </c>
      <c r="BA42" s="5">
        <f t="shared" si="16"/>
        <v>0</v>
      </c>
      <c r="BB42" s="6">
        <f t="shared" si="17"/>
        <v>0</v>
      </c>
    </row>
    <row r="43" spans="2:54" ht="15" x14ac:dyDescent="0.2">
      <c r="B43" s="3">
        <v>0.28999999999999998</v>
      </c>
      <c r="C43" s="3">
        <v>0.2</v>
      </c>
      <c r="D43" s="4">
        <v>0.2</v>
      </c>
      <c r="E43" s="5">
        <f t="shared" si="0"/>
        <v>0</v>
      </c>
      <c r="F43" s="6">
        <f t="shared" si="1"/>
        <v>0</v>
      </c>
      <c r="H43" s="3">
        <v>0.28999999999999998</v>
      </c>
      <c r="I43" s="3">
        <v>0.2</v>
      </c>
      <c r="J43" s="4">
        <v>0.4</v>
      </c>
      <c r="K43" s="5">
        <f t="shared" si="2"/>
        <v>2.0000000000000073E-2</v>
      </c>
      <c r="L43" s="6">
        <f t="shared" si="3"/>
        <v>0</v>
      </c>
      <c r="N43" s="3">
        <v>0.28999999999999998</v>
      </c>
      <c r="O43" s="3">
        <v>0.2</v>
      </c>
      <c r="P43" s="4">
        <v>0.5</v>
      </c>
      <c r="Q43" s="5">
        <f t="shared" si="4"/>
        <v>0.12000000000000005</v>
      </c>
      <c r="R43" s="6">
        <f t="shared" si="5"/>
        <v>0</v>
      </c>
      <c r="T43" s="3">
        <v>0.28999999999999998</v>
      </c>
      <c r="U43" s="3">
        <v>0.3</v>
      </c>
      <c r="V43" s="4">
        <v>0.5</v>
      </c>
      <c r="W43" s="5">
        <f t="shared" si="6"/>
        <v>0.19600000000000001</v>
      </c>
      <c r="X43" s="6">
        <f t="shared" si="7"/>
        <v>4.0000000000000036E-3</v>
      </c>
      <c r="Z43" s="3">
        <v>0.28999999999999998</v>
      </c>
      <c r="AA43" s="3">
        <v>0.5</v>
      </c>
      <c r="AB43" s="4">
        <v>0.5</v>
      </c>
      <c r="AC43" s="5">
        <f t="shared" si="8"/>
        <v>0</v>
      </c>
      <c r="AD43" s="6">
        <f t="shared" si="9"/>
        <v>0</v>
      </c>
      <c r="AF43" s="3">
        <v>0.28999999999999998</v>
      </c>
      <c r="AG43" s="3">
        <v>0.7</v>
      </c>
      <c r="AH43" s="4">
        <v>0.5</v>
      </c>
      <c r="AI43" s="5">
        <f t="shared" si="10"/>
        <v>-0.11599999999999996</v>
      </c>
      <c r="AJ43" s="6">
        <f t="shared" si="11"/>
        <v>8.3999999999999991E-2</v>
      </c>
      <c r="AL43" s="3">
        <v>0.28999999999999998</v>
      </c>
      <c r="AM43" s="3">
        <v>0.8</v>
      </c>
      <c r="AN43" s="4">
        <v>0.5</v>
      </c>
      <c r="AO43" s="5">
        <f t="shared" si="12"/>
        <v>-0.17399999999999996</v>
      </c>
      <c r="AP43" s="6">
        <f t="shared" si="13"/>
        <v>0.12600000000000003</v>
      </c>
      <c r="AR43" s="3">
        <v>0.28999999999999998</v>
      </c>
      <c r="AS43" s="3">
        <v>0.8</v>
      </c>
      <c r="AT43" s="4">
        <v>0.7</v>
      </c>
      <c r="AU43" s="5">
        <f t="shared" si="14"/>
        <v>-4.1428571428571405E-2</v>
      </c>
      <c r="AV43" s="6">
        <f t="shared" si="15"/>
        <v>5.8571428571428628E-2</v>
      </c>
      <c r="AX43" s="3">
        <v>0.28999999999999998</v>
      </c>
      <c r="AY43" s="3">
        <v>0.8</v>
      </c>
      <c r="AZ43" s="4">
        <v>0.8</v>
      </c>
      <c r="BA43" s="5">
        <f t="shared" si="16"/>
        <v>0</v>
      </c>
      <c r="BB43" s="6">
        <f t="shared" si="17"/>
        <v>0</v>
      </c>
    </row>
    <row r="44" spans="2:54" ht="15" x14ac:dyDescent="0.2">
      <c r="B44" s="3">
        <v>0.3</v>
      </c>
      <c r="C44" s="3">
        <v>0.2</v>
      </c>
      <c r="D44" s="4">
        <v>0.2</v>
      </c>
      <c r="E44" s="5">
        <f t="shared" si="0"/>
        <v>0</v>
      </c>
      <c r="F44" s="6">
        <f t="shared" si="1"/>
        <v>0</v>
      </c>
      <c r="H44" s="3">
        <v>0.3</v>
      </c>
      <c r="I44" s="3">
        <v>0.2</v>
      </c>
      <c r="J44" s="4">
        <v>0.4</v>
      </c>
      <c r="K44" s="5">
        <f t="shared" si="2"/>
        <v>5.5511151231257827E-17</v>
      </c>
      <c r="L44" s="6">
        <f t="shared" si="3"/>
        <v>0</v>
      </c>
      <c r="N44" s="3">
        <v>0.3</v>
      </c>
      <c r="O44" s="3">
        <v>0.2</v>
      </c>
      <c r="P44" s="4">
        <v>0.5</v>
      </c>
      <c r="Q44" s="5">
        <f t="shared" si="4"/>
        <v>0.10000000000000003</v>
      </c>
      <c r="R44" s="6">
        <f t="shared" si="5"/>
        <v>0</v>
      </c>
      <c r="T44" s="3">
        <v>0.3</v>
      </c>
      <c r="U44" s="3">
        <v>0.3</v>
      </c>
      <c r="V44" s="4">
        <v>0.5</v>
      </c>
      <c r="W44" s="5">
        <f t="shared" si="6"/>
        <v>0.2</v>
      </c>
      <c r="X44" s="6">
        <f t="shared" si="7"/>
        <v>0</v>
      </c>
      <c r="Z44" s="3">
        <v>0.3</v>
      </c>
      <c r="AA44" s="3">
        <v>0.5</v>
      </c>
      <c r="AB44" s="4">
        <v>0.5</v>
      </c>
      <c r="AC44" s="5">
        <f t="shared" si="8"/>
        <v>0</v>
      </c>
      <c r="AD44" s="6">
        <f t="shared" si="9"/>
        <v>0</v>
      </c>
      <c r="AF44" s="3">
        <v>0.3</v>
      </c>
      <c r="AG44" s="3">
        <v>0.7</v>
      </c>
      <c r="AH44" s="4">
        <v>0.5</v>
      </c>
      <c r="AI44" s="5">
        <f t="shared" si="10"/>
        <v>-0.11999999999999997</v>
      </c>
      <c r="AJ44" s="6">
        <f t="shared" si="11"/>
        <v>7.9999999999999988E-2</v>
      </c>
      <c r="AL44" s="3">
        <v>0.3</v>
      </c>
      <c r="AM44" s="3">
        <v>0.8</v>
      </c>
      <c r="AN44" s="4">
        <v>0.5</v>
      </c>
      <c r="AO44" s="5">
        <f t="shared" si="12"/>
        <v>-0.17999999999999997</v>
      </c>
      <c r="AP44" s="6">
        <f t="shared" si="13"/>
        <v>0.12000000000000002</v>
      </c>
      <c r="AR44" s="3">
        <v>0.3</v>
      </c>
      <c r="AS44" s="3">
        <v>0.8</v>
      </c>
      <c r="AT44" s="4">
        <v>0.7</v>
      </c>
      <c r="AU44" s="5">
        <f t="shared" si="14"/>
        <v>-4.2857142857142837E-2</v>
      </c>
      <c r="AV44" s="6">
        <f t="shared" si="15"/>
        <v>5.7142857142857197E-2</v>
      </c>
      <c r="AX44" s="3">
        <v>0.3</v>
      </c>
      <c r="AY44" s="3">
        <v>0.8</v>
      </c>
      <c r="AZ44" s="4">
        <v>0.8</v>
      </c>
      <c r="BA44" s="5">
        <f t="shared" si="16"/>
        <v>0</v>
      </c>
      <c r="BB44" s="6">
        <f t="shared" si="17"/>
        <v>0</v>
      </c>
    </row>
    <row r="45" spans="2:54" ht="15" x14ac:dyDescent="0.2">
      <c r="B45" s="3">
        <v>0.31</v>
      </c>
      <c r="C45" s="3">
        <v>0.2</v>
      </c>
      <c r="D45" s="4">
        <v>0.2</v>
      </c>
      <c r="E45" s="5">
        <f t="shared" si="0"/>
        <v>0</v>
      </c>
      <c r="F45" s="6">
        <f t="shared" si="1"/>
        <v>0</v>
      </c>
      <c r="H45" s="3">
        <v>0.31</v>
      </c>
      <c r="I45" s="3">
        <v>0.2</v>
      </c>
      <c r="J45" s="4">
        <v>0.4</v>
      </c>
      <c r="K45" s="5">
        <f t="shared" si="2"/>
        <v>-1.9999999999999962E-2</v>
      </c>
      <c r="L45" s="6">
        <f t="shared" si="3"/>
        <v>0</v>
      </c>
      <c r="N45" s="3">
        <v>0.31</v>
      </c>
      <c r="O45" s="3">
        <v>0.2</v>
      </c>
      <c r="P45" s="4">
        <v>0.5</v>
      </c>
      <c r="Q45" s="5">
        <f t="shared" si="4"/>
        <v>8.0000000000000016E-2</v>
      </c>
      <c r="R45" s="6">
        <f t="shared" si="5"/>
        <v>0</v>
      </c>
      <c r="T45" s="3">
        <v>0.31</v>
      </c>
      <c r="U45" s="3">
        <v>0.3</v>
      </c>
      <c r="V45" s="4">
        <v>0.5</v>
      </c>
      <c r="W45" s="5">
        <f t="shared" si="6"/>
        <v>0.18</v>
      </c>
      <c r="X45" s="6">
        <f t="shared" si="7"/>
        <v>0</v>
      </c>
      <c r="Z45" s="3">
        <v>0.31</v>
      </c>
      <c r="AA45" s="3">
        <v>0.5</v>
      </c>
      <c r="AB45" s="4">
        <v>0.5</v>
      </c>
      <c r="AC45" s="5">
        <f t="shared" si="8"/>
        <v>0</v>
      </c>
      <c r="AD45" s="6">
        <f t="shared" si="9"/>
        <v>0</v>
      </c>
      <c r="AF45" s="3">
        <v>0.31</v>
      </c>
      <c r="AG45" s="3">
        <v>0.7</v>
      </c>
      <c r="AH45" s="4">
        <v>0.5</v>
      </c>
      <c r="AI45" s="5">
        <f t="shared" si="10"/>
        <v>-0.12399999999999997</v>
      </c>
      <c r="AJ45" s="6">
        <f t="shared" si="11"/>
        <v>7.5999999999999984E-2</v>
      </c>
      <c r="AL45" s="3">
        <v>0.31</v>
      </c>
      <c r="AM45" s="3">
        <v>0.8</v>
      </c>
      <c r="AN45" s="4">
        <v>0.5</v>
      </c>
      <c r="AO45" s="5">
        <f t="shared" si="12"/>
        <v>-0.18600000000000003</v>
      </c>
      <c r="AP45" s="6">
        <f t="shared" si="13"/>
        <v>0.11400000000000002</v>
      </c>
      <c r="AR45" s="3">
        <v>0.31</v>
      </c>
      <c r="AS45" s="3">
        <v>0.8</v>
      </c>
      <c r="AT45" s="4">
        <v>0.7</v>
      </c>
      <c r="AU45" s="5">
        <f t="shared" si="14"/>
        <v>-4.4285714285714331E-2</v>
      </c>
      <c r="AV45" s="6">
        <f t="shared" si="15"/>
        <v>5.5714285714285758E-2</v>
      </c>
      <c r="AX45" s="3">
        <v>0.31</v>
      </c>
      <c r="AY45" s="3">
        <v>0.8</v>
      </c>
      <c r="AZ45" s="4">
        <v>0.8</v>
      </c>
      <c r="BA45" s="5">
        <f t="shared" si="16"/>
        <v>0</v>
      </c>
      <c r="BB45" s="6">
        <f t="shared" si="17"/>
        <v>0</v>
      </c>
    </row>
    <row r="46" spans="2:54" ht="15" x14ac:dyDescent="0.2">
      <c r="B46" s="3">
        <v>0.32</v>
      </c>
      <c r="C46" s="3">
        <v>0.2</v>
      </c>
      <c r="D46" s="4">
        <v>0.2</v>
      </c>
      <c r="E46" s="5">
        <f t="shared" si="0"/>
        <v>0</v>
      </c>
      <c r="F46" s="6">
        <f t="shared" si="1"/>
        <v>0</v>
      </c>
      <c r="H46" s="3">
        <v>0.32</v>
      </c>
      <c r="I46" s="3">
        <v>0.2</v>
      </c>
      <c r="J46" s="4">
        <v>0.4</v>
      </c>
      <c r="K46" s="5">
        <f t="shared" si="2"/>
        <v>-3.999999999999998E-2</v>
      </c>
      <c r="L46" s="6">
        <f t="shared" si="3"/>
        <v>0</v>
      </c>
      <c r="N46" s="3">
        <v>0.32</v>
      </c>
      <c r="O46" s="3">
        <v>0.2</v>
      </c>
      <c r="P46" s="4">
        <v>0.5</v>
      </c>
      <c r="Q46" s="5">
        <f t="shared" si="4"/>
        <v>0.06</v>
      </c>
      <c r="R46" s="6">
        <f t="shared" si="5"/>
        <v>0</v>
      </c>
      <c r="T46" s="3">
        <v>0.32</v>
      </c>
      <c r="U46" s="3">
        <v>0.3</v>
      </c>
      <c r="V46" s="4">
        <v>0.5</v>
      </c>
      <c r="W46" s="5">
        <f t="shared" si="6"/>
        <v>0.15999999999999998</v>
      </c>
      <c r="X46" s="6">
        <f t="shared" si="7"/>
        <v>0</v>
      </c>
      <c r="Z46" s="3">
        <v>0.32</v>
      </c>
      <c r="AA46" s="3">
        <v>0.5</v>
      </c>
      <c r="AB46" s="4">
        <v>0.5</v>
      </c>
      <c r="AC46" s="5">
        <f t="shared" si="8"/>
        <v>0</v>
      </c>
      <c r="AD46" s="6">
        <f t="shared" si="9"/>
        <v>0</v>
      </c>
      <c r="AF46" s="3">
        <v>0.32</v>
      </c>
      <c r="AG46" s="3">
        <v>0.7</v>
      </c>
      <c r="AH46" s="4">
        <v>0.5</v>
      </c>
      <c r="AI46" s="5">
        <f t="shared" si="10"/>
        <v>-0.12799999999999997</v>
      </c>
      <c r="AJ46" s="6">
        <f t="shared" si="11"/>
        <v>7.1999999999999981E-2</v>
      </c>
      <c r="AL46" s="3">
        <v>0.32</v>
      </c>
      <c r="AM46" s="3">
        <v>0.8</v>
      </c>
      <c r="AN46" s="4">
        <v>0.5</v>
      </c>
      <c r="AO46" s="5">
        <f t="shared" si="12"/>
        <v>-0.19200000000000003</v>
      </c>
      <c r="AP46" s="6">
        <f t="shared" si="13"/>
        <v>0.10800000000000001</v>
      </c>
      <c r="AR46" s="3">
        <v>0.32</v>
      </c>
      <c r="AS46" s="3">
        <v>0.8</v>
      </c>
      <c r="AT46" s="4">
        <v>0.7</v>
      </c>
      <c r="AU46" s="5">
        <f t="shared" si="14"/>
        <v>-4.5714285714285763E-2</v>
      </c>
      <c r="AV46" s="6">
        <f t="shared" si="15"/>
        <v>5.4285714285714326E-2</v>
      </c>
      <c r="AX46" s="3">
        <v>0.32</v>
      </c>
      <c r="AY46" s="3">
        <v>0.8</v>
      </c>
      <c r="AZ46" s="4">
        <v>0.8</v>
      </c>
      <c r="BA46" s="5">
        <f t="shared" si="16"/>
        <v>0</v>
      </c>
      <c r="BB46" s="6">
        <f t="shared" si="17"/>
        <v>0</v>
      </c>
    </row>
    <row r="47" spans="2:54" ht="15" x14ac:dyDescent="0.2">
      <c r="B47" s="3">
        <v>0.33</v>
      </c>
      <c r="C47" s="3">
        <v>0.2</v>
      </c>
      <c r="D47" s="4">
        <v>0.2</v>
      </c>
      <c r="E47" s="5">
        <f t="shared" si="0"/>
        <v>0</v>
      </c>
      <c r="F47" s="6">
        <f t="shared" si="1"/>
        <v>0</v>
      </c>
      <c r="H47" s="3">
        <v>0.33</v>
      </c>
      <c r="I47" s="3">
        <v>0.2</v>
      </c>
      <c r="J47" s="4">
        <v>0.4</v>
      </c>
      <c r="K47" s="5">
        <f t="shared" si="2"/>
        <v>-0.06</v>
      </c>
      <c r="L47" s="6">
        <f t="shared" si="3"/>
        <v>0</v>
      </c>
      <c r="N47" s="3">
        <v>0.33</v>
      </c>
      <c r="O47" s="3">
        <v>0.2</v>
      </c>
      <c r="P47" s="4">
        <v>0.5</v>
      </c>
      <c r="Q47" s="5">
        <f t="shared" si="4"/>
        <v>3.999999999999998E-2</v>
      </c>
      <c r="R47" s="6">
        <f t="shared" si="5"/>
        <v>0</v>
      </c>
      <c r="T47" s="3">
        <v>0.33</v>
      </c>
      <c r="U47" s="3">
        <v>0.3</v>
      </c>
      <c r="V47" s="4">
        <v>0.5</v>
      </c>
      <c r="W47" s="5">
        <f t="shared" si="6"/>
        <v>0.13999999999999996</v>
      </c>
      <c r="X47" s="6">
        <f t="shared" si="7"/>
        <v>0</v>
      </c>
      <c r="Z47" s="3">
        <v>0.33</v>
      </c>
      <c r="AA47" s="3">
        <v>0.5</v>
      </c>
      <c r="AB47" s="4">
        <v>0.5</v>
      </c>
      <c r="AC47" s="5">
        <f t="shared" si="8"/>
        <v>0</v>
      </c>
      <c r="AD47" s="6">
        <f t="shared" si="9"/>
        <v>0</v>
      </c>
      <c r="AF47" s="3">
        <v>0.33</v>
      </c>
      <c r="AG47" s="3">
        <v>0.7</v>
      </c>
      <c r="AH47" s="4">
        <v>0.5</v>
      </c>
      <c r="AI47" s="5">
        <f t="shared" si="10"/>
        <v>-0.13199999999999998</v>
      </c>
      <c r="AJ47" s="6">
        <f t="shared" si="11"/>
        <v>6.7999999999999977E-2</v>
      </c>
      <c r="AL47" s="3">
        <v>0.33</v>
      </c>
      <c r="AM47" s="3">
        <v>0.8</v>
      </c>
      <c r="AN47" s="4">
        <v>0.5</v>
      </c>
      <c r="AO47" s="5">
        <f t="shared" si="12"/>
        <v>-0.19800000000000004</v>
      </c>
      <c r="AP47" s="6">
        <f t="shared" si="13"/>
        <v>0.10200000000000001</v>
      </c>
      <c r="AR47" s="3">
        <v>0.33</v>
      </c>
      <c r="AS47" s="3">
        <v>0.8</v>
      </c>
      <c r="AT47" s="4">
        <v>0.7</v>
      </c>
      <c r="AU47" s="5">
        <f t="shared" si="14"/>
        <v>-4.7142857142857195E-2</v>
      </c>
      <c r="AV47" s="6">
        <f t="shared" si="15"/>
        <v>5.2857142857142894E-2</v>
      </c>
      <c r="AX47" s="3">
        <v>0.33</v>
      </c>
      <c r="AY47" s="3">
        <v>0.8</v>
      </c>
      <c r="AZ47" s="4">
        <v>0.8</v>
      </c>
      <c r="BA47" s="5">
        <f t="shared" si="16"/>
        <v>0</v>
      </c>
      <c r="BB47" s="6">
        <f t="shared" si="17"/>
        <v>0</v>
      </c>
    </row>
    <row r="48" spans="2:54" ht="15" x14ac:dyDescent="0.2">
      <c r="B48" s="3">
        <v>0.34</v>
      </c>
      <c r="C48" s="3">
        <v>0.2</v>
      </c>
      <c r="D48" s="4">
        <v>0.2</v>
      </c>
      <c r="E48" s="5">
        <f t="shared" si="0"/>
        <v>0</v>
      </c>
      <c r="F48" s="6">
        <f t="shared" si="1"/>
        <v>0</v>
      </c>
      <c r="H48" s="3">
        <v>0.34</v>
      </c>
      <c r="I48" s="3">
        <v>0.2</v>
      </c>
      <c r="J48" s="4">
        <v>0.4</v>
      </c>
      <c r="K48" s="5">
        <f t="shared" si="2"/>
        <v>-8.0000000000000016E-2</v>
      </c>
      <c r="L48" s="6">
        <f t="shared" si="3"/>
        <v>0</v>
      </c>
      <c r="N48" s="3">
        <v>0.34</v>
      </c>
      <c r="O48" s="3">
        <v>0.2</v>
      </c>
      <c r="P48" s="4">
        <v>0.5</v>
      </c>
      <c r="Q48" s="5">
        <f t="shared" si="4"/>
        <v>1.9999999999999962E-2</v>
      </c>
      <c r="R48" s="6">
        <f t="shared" si="5"/>
        <v>0</v>
      </c>
      <c r="T48" s="3">
        <v>0.34</v>
      </c>
      <c r="U48" s="3">
        <v>0.3</v>
      </c>
      <c r="V48" s="4">
        <v>0.5</v>
      </c>
      <c r="W48" s="5">
        <f t="shared" si="6"/>
        <v>0.11999999999999994</v>
      </c>
      <c r="X48" s="6">
        <f t="shared" si="7"/>
        <v>0</v>
      </c>
      <c r="Z48" s="3">
        <v>0.34</v>
      </c>
      <c r="AA48" s="3">
        <v>0.5</v>
      </c>
      <c r="AB48" s="4">
        <v>0.5</v>
      </c>
      <c r="AC48" s="5">
        <f t="shared" si="8"/>
        <v>0</v>
      </c>
      <c r="AD48" s="6">
        <f t="shared" si="9"/>
        <v>0</v>
      </c>
      <c r="AF48" s="3">
        <v>0.34</v>
      </c>
      <c r="AG48" s="3">
        <v>0.7</v>
      </c>
      <c r="AH48" s="4">
        <v>0.5</v>
      </c>
      <c r="AI48" s="5">
        <f t="shared" si="10"/>
        <v>-0.13599999999999998</v>
      </c>
      <c r="AJ48" s="6">
        <f t="shared" si="11"/>
        <v>6.3999999999999974E-2</v>
      </c>
      <c r="AL48" s="3">
        <v>0.34</v>
      </c>
      <c r="AM48" s="3">
        <v>0.8</v>
      </c>
      <c r="AN48" s="4">
        <v>0.5</v>
      </c>
      <c r="AO48" s="5">
        <f t="shared" si="12"/>
        <v>-0.20400000000000004</v>
      </c>
      <c r="AP48" s="6">
        <f t="shared" si="13"/>
        <v>9.6000000000000002E-2</v>
      </c>
      <c r="AR48" s="3">
        <v>0.34</v>
      </c>
      <c r="AS48" s="3">
        <v>0.8</v>
      </c>
      <c r="AT48" s="4">
        <v>0.7</v>
      </c>
      <c r="AU48" s="5">
        <f t="shared" si="14"/>
        <v>-4.857142857142862E-2</v>
      </c>
      <c r="AV48" s="6">
        <f t="shared" si="15"/>
        <v>5.1428571428571469E-2</v>
      </c>
      <c r="AX48" s="3">
        <v>0.34</v>
      </c>
      <c r="AY48" s="3">
        <v>0.8</v>
      </c>
      <c r="AZ48" s="4">
        <v>0.8</v>
      </c>
      <c r="BA48" s="5">
        <f t="shared" si="16"/>
        <v>0</v>
      </c>
      <c r="BB48" s="6">
        <f t="shared" si="17"/>
        <v>0</v>
      </c>
    </row>
    <row r="49" spans="2:54" ht="15" x14ac:dyDescent="0.2">
      <c r="B49" s="3">
        <v>0.35</v>
      </c>
      <c r="C49" s="3">
        <v>0.2</v>
      </c>
      <c r="D49" s="4">
        <v>0.2</v>
      </c>
      <c r="E49" s="5">
        <f t="shared" si="0"/>
        <v>0</v>
      </c>
      <c r="F49" s="6">
        <f t="shared" si="1"/>
        <v>0</v>
      </c>
      <c r="H49" s="3">
        <v>0.35</v>
      </c>
      <c r="I49" s="3">
        <v>0.2</v>
      </c>
      <c r="J49" s="4">
        <v>0.4</v>
      </c>
      <c r="K49" s="5">
        <f t="shared" si="2"/>
        <v>-9.9999999999999922E-2</v>
      </c>
      <c r="L49" s="6">
        <f t="shared" si="3"/>
        <v>0</v>
      </c>
      <c r="N49" s="3">
        <v>0.35</v>
      </c>
      <c r="O49" s="3">
        <v>0.2</v>
      </c>
      <c r="P49" s="4">
        <v>0.5</v>
      </c>
      <c r="Q49" s="5">
        <f t="shared" si="4"/>
        <v>5.5511151231257827E-17</v>
      </c>
      <c r="R49" s="6">
        <f t="shared" si="5"/>
        <v>0</v>
      </c>
      <c r="T49" s="3">
        <v>0.35</v>
      </c>
      <c r="U49" s="3">
        <v>0.3</v>
      </c>
      <c r="V49" s="4">
        <v>0.5</v>
      </c>
      <c r="W49" s="5">
        <f t="shared" si="6"/>
        <v>0.10000000000000003</v>
      </c>
      <c r="X49" s="6">
        <f t="shared" si="7"/>
        <v>0</v>
      </c>
      <c r="Z49" s="3">
        <v>0.35</v>
      </c>
      <c r="AA49" s="3">
        <v>0.5</v>
      </c>
      <c r="AB49" s="4">
        <v>0.5</v>
      </c>
      <c r="AC49" s="5">
        <f t="shared" si="8"/>
        <v>0</v>
      </c>
      <c r="AD49" s="6">
        <f t="shared" si="9"/>
        <v>0</v>
      </c>
      <c r="AF49" s="3">
        <v>0.35</v>
      </c>
      <c r="AG49" s="3">
        <v>0.7</v>
      </c>
      <c r="AH49" s="4">
        <v>0.5</v>
      </c>
      <c r="AI49" s="5">
        <f t="shared" si="10"/>
        <v>-0.13999999999999996</v>
      </c>
      <c r="AJ49" s="6">
        <f t="shared" si="11"/>
        <v>0.06</v>
      </c>
      <c r="AL49" s="3">
        <v>0.35</v>
      </c>
      <c r="AM49" s="3">
        <v>0.8</v>
      </c>
      <c r="AN49" s="4">
        <v>0.5</v>
      </c>
      <c r="AO49" s="5">
        <f t="shared" si="12"/>
        <v>-0.21000000000000002</v>
      </c>
      <c r="AP49" s="6">
        <f t="shared" si="13"/>
        <v>9.0000000000000024E-2</v>
      </c>
      <c r="AR49" s="3">
        <v>0.35</v>
      </c>
      <c r="AS49" s="3">
        <v>0.8</v>
      </c>
      <c r="AT49" s="4">
        <v>0.7</v>
      </c>
      <c r="AU49" s="5">
        <f t="shared" si="14"/>
        <v>-5.0000000000000044E-2</v>
      </c>
      <c r="AV49" s="6">
        <f t="shared" si="15"/>
        <v>5.0000000000000044E-2</v>
      </c>
      <c r="AX49" s="3">
        <v>0.35</v>
      </c>
      <c r="AY49" s="3">
        <v>0.8</v>
      </c>
      <c r="AZ49" s="4">
        <v>0.8</v>
      </c>
      <c r="BA49" s="5">
        <f t="shared" si="16"/>
        <v>0</v>
      </c>
      <c r="BB49" s="6">
        <f t="shared" si="17"/>
        <v>0</v>
      </c>
    </row>
    <row r="50" spans="2:54" ht="15" x14ac:dyDescent="0.2">
      <c r="B50" s="3">
        <v>0.36</v>
      </c>
      <c r="C50" s="3">
        <v>0.2</v>
      </c>
      <c r="D50" s="4">
        <v>0.2</v>
      </c>
      <c r="E50" s="5">
        <f t="shared" si="0"/>
        <v>0</v>
      </c>
      <c r="F50" s="6">
        <f t="shared" si="1"/>
        <v>0</v>
      </c>
      <c r="H50" s="3">
        <v>0.36</v>
      </c>
      <c r="I50" s="3">
        <v>0.2</v>
      </c>
      <c r="J50" s="4">
        <v>0.4</v>
      </c>
      <c r="K50" s="5">
        <f t="shared" si="2"/>
        <v>-0.11999999999999994</v>
      </c>
      <c r="L50" s="6">
        <f t="shared" si="3"/>
        <v>0</v>
      </c>
      <c r="N50" s="3">
        <v>0.36</v>
      </c>
      <c r="O50" s="3">
        <v>0.2</v>
      </c>
      <c r="P50" s="4">
        <v>0.5</v>
      </c>
      <c r="Q50" s="5">
        <f t="shared" si="4"/>
        <v>-1.9999999999999962E-2</v>
      </c>
      <c r="R50" s="6">
        <f t="shared" si="5"/>
        <v>0</v>
      </c>
      <c r="T50" s="3">
        <v>0.36</v>
      </c>
      <c r="U50" s="3">
        <v>0.3</v>
      </c>
      <c r="V50" s="4">
        <v>0.5</v>
      </c>
      <c r="W50" s="5">
        <f t="shared" si="6"/>
        <v>8.0000000000000016E-2</v>
      </c>
      <c r="X50" s="6">
        <f t="shared" si="7"/>
        <v>0</v>
      </c>
      <c r="Z50" s="3">
        <v>0.36</v>
      </c>
      <c r="AA50" s="3">
        <v>0.5</v>
      </c>
      <c r="AB50" s="4">
        <v>0.5</v>
      </c>
      <c r="AC50" s="5">
        <f t="shared" si="8"/>
        <v>0</v>
      </c>
      <c r="AD50" s="6">
        <f t="shared" si="9"/>
        <v>0</v>
      </c>
      <c r="AF50" s="3">
        <v>0.36</v>
      </c>
      <c r="AG50" s="3">
        <v>0.7</v>
      </c>
      <c r="AH50" s="4">
        <v>0.5</v>
      </c>
      <c r="AI50" s="5">
        <f t="shared" si="10"/>
        <v>-0.14399999999999996</v>
      </c>
      <c r="AJ50" s="6">
        <f t="shared" si="11"/>
        <v>5.5999999999999994E-2</v>
      </c>
      <c r="AL50" s="3">
        <v>0.36</v>
      </c>
      <c r="AM50" s="3">
        <v>0.8</v>
      </c>
      <c r="AN50" s="4">
        <v>0.5</v>
      </c>
      <c r="AO50" s="5">
        <f t="shared" si="12"/>
        <v>-0.21600000000000003</v>
      </c>
      <c r="AP50" s="6">
        <f t="shared" si="13"/>
        <v>8.4000000000000019E-2</v>
      </c>
      <c r="AR50" s="3">
        <v>0.36</v>
      </c>
      <c r="AS50" s="3">
        <v>0.8</v>
      </c>
      <c r="AT50" s="4">
        <v>0.7</v>
      </c>
      <c r="AU50" s="5">
        <f t="shared" si="14"/>
        <v>-5.1428571428571469E-2</v>
      </c>
      <c r="AV50" s="6">
        <f t="shared" si="15"/>
        <v>4.857142857142862E-2</v>
      </c>
      <c r="AX50" s="3">
        <v>0.36</v>
      </c>
      <c r="AY50" s="3">
        <v>0.8</v>
      </c>
      <c r="AZ50" s="4">
        <v>0.8</v>
      </c>
      <c r="BA50" s="5">
        <f t="shared" si="16"/>
        <v>0</v>
      </c>
      <c r="BB50" s="6">
        <f t="shared" si="17"/>
        <v>0</v>
      </c>
    </row>
    <row r="51" spans="2:54" ht="15" x14ac:dyDescent="0.2">
      <c r="B51" s="3">
        <v>0.37</v>
      </c>
      <c r="C51" s="3">
        <v>0.2</v>
      </c>
      <c r="D51" s="4">
        <v>0.2</v>
      </c>
      <c r="E51" s="5">
        <f t="shared" si="0"/>
        <v>0</v>
      </c>
      <c r="F51" s="6">
        <f t="shared" si="1"/>
        <v>0</v>
      </c>
      <c r="H51" s="3">
        <v>0.37</v>
      </c>
      <c r="I51" s="3">
        <v>0.2</v>
      </c>
      <c r="J51" s="4">
        <v>0.4</v>
      </c>
      <c r="K51" s="5">
        <f t="shared" si="2"/>
        <v>-0.13999999999999996</v>
      </c>
      <c r="L51" s="6">
        <f t="shared" si="3"/>
        <v>0</v>
      </c>
      <c r="N51" s="3">
        <v>0.37</v>
      </c>
      <c r="O51" s="3">
        <v>0.2</v>
      </c>
      <c r="P51" s="4">
        <v>0.5</v>
      </c>
      <c r="Q51" s="5">
        <f t="shared" si="4"/>
        <v>-3.999999999999998E-2</v>
      </c>
      <c r="R51" s="6">
        <f t="shared" si="5"/>
        <v>0</v>
      </c>
      <c r="T51" s="3">
        <v>0.37</v>
      </c>
      <c r="U51" s="3">
        <v>0.3</v>
      </c>
      <c r="V51" s="4">
        <v>0.5</v>
      </c>
      <c r="W51" s="5">
        <f t="shared" si="6"/>
        <v>0.06</v>
      </c>
      <c r="X51" s="6">
        <f t="shared" si="7"/>
        <v>0</v>
      </c>
      <c r="Z51" s="3">
        <v>0.37</v>
      </c>
      <c r="AA51" s="3">
        <v>0.5</v>
      </c>
      <c r="AB51" s="4">
        <v>0.5</v>
      </c>
      <c r="AC51" s="5">
        <f t="shared" si="8"/>
        <v>0</v>
      </c>
      <c r="AD51" s="6">
        <f t="shared" si="9"/>
        <v>0</v>
      </c>
      <c r="AF51" s="3">
        <v>0.37</v>
      </c>
      <c r="AG51" s="3">
        <v>0.7</v>
      </c>
      <c r="AH51" s="4">
        <v>0.5</v>
      </c>
      <c r="AI51" s="5">
        <f t="shared" si="10"/>
        <v>-0.14799999999999996</v>
      </c>
      <c r="AJ51" s="6">
        <f t="shared" si="11"/>
        <v>5.1999999999999991E-2</v>
      </c>
      <c r="AL51" s="3">
        <v>0.37</v>
      </c>
      <c r="AM51" s="3">
        <v>0.8</v>
      </c>
      <c r="AN51" s="4">
        <v>0.5</v>
      </c>
      <c r="AO51" s="5">
        <f t="shared" si="12"/>
        <v>-0.22200000000000003</v>
      </c>
      <c r="AP51" s="6">
        <f t="shared" si="13"/>
        <v>7.8000000000000014E-2</v>
      </c>
      <c r="AR51" s="3">
        <v>0.37</v>
      </c>
      <c r="AS51" s="3">
        <v>0.8</v>
      </c>
      <c r="AT51" s="4">
        <v>0.7</v>
      </c>
      <c r="AU51" s="5">
        <f t="shared" si="14"/>
        <v>-5.2857142857142908E-2</v>
      </c>
      <c r="AV51" s="6">
        <f t="shared" si="15"/>
        <v>4.7142857142857181E-2</v>
      </c>
      <c r="AX51" s="3">
        <v>0.37</v>
      </c>
      <c r="AY51" s="3">
        <v>0.8</v>
      </c>
      <c r="AZ51" s="4">
        <v>0.8</v>
      </c>
      <c r="BA51" s="5">
        <f t="shared" si="16"/>
        <v>0</v>
      </c>
      <c r="BB51" s="6">
        <f t="shared" si="17"/>
        <v>0</v>
      </c>
    </row>
    <row r="52" spans="2:54" ht="15" x14ac:dyDescent="0.2">
      <c r="B52" s="3">
        <v>0.38</v>
      </c>
      <c r="C52" s="3">
        <v>0.2</v>
      </c>
      <c r="D52" s="4">
        <v>0.2</v>
      </c>
      <c r="E52" s="5">
        <f t="shared" si="0"/>
        <v>0</v>
      </c>
      <c r="F52" s="6">
        <f t="shared" si="1"/>
        <v>0</v>
      </c>
      <c r="H52" s="3">
        <v>0.38</v>
      </c>
      <c r="I52" s="3">
        <v>0.2</v>
      </c>
      <c r="J52" s="4">
        <v>0.4</v>
      </c>
      <c r="K52" s="5">
        <f t="shared" si="2"/>
        <v>-0.15999999999999998</v>
      </c>
      <c r="L52" s="6">
        <f t="shared" si="3"/>
        <v>0</v>
      </c>
      <c r="N52" s="3">
        <v>0.38</v>
      </c>
      <c r="O52" s="3">
        <v>0.2</v>
      </c>
      <c r="P52" s="4">
        <v>0.5</v>
      </c>
      <c r="Q52" s="5">
        <f t="shared" si="4"/>
        <v>-0.06</v>
      </c>
      <c r="R52" s="6">
        <f t="shared" si="5"/>
        <v>0</v>
      </c>
      <c r="T52" s="3">
        <v>0.38</v>
      </c>
      <c r="U52" s="3">
        <v>0.3</v>
      </c>
      <c r="V52" s="4">
        <v>0.5</v>
      </c>
      <c r="W52" s="5">
        <f t="shared" si="6"/>
        <v>3.999999999999998E-2</v>
      </c>
      <c r="X52" s="6">
        <f t="shared" si="7"/>
        <v>0</v>
      </c>
      <c r="Z52" s="3">
        <v>0.38</v>
      </c>
      <c r="AA52" s="3">
        <v>0.5</v>
      </c>
      <c r="AB52" s="4">
        <v>0.5</v>
      </c>
      <c r="AC52" s="5">
        <f t="shared" si="8"/>
        <v>0</v>
      </c>
      <c r="AD52" s="6">
        <f t="shared" si="9"/>
        <v>0</v>
      </c>
      <c r="AF52" s="3">
        <v>0.38</v>
      </c>
      <c r="AG52" s="3">
        <v>0.7</v>
      </c>
      <c r="AH52" s="4">
        <v>0.5</v>
      </c>
      <c r="AI52" s="5">
        <f t="shared" si="10"/>
        <v>-0.15199999999999997</v>
      </c>
      <c r="AJ52" s="6">
        <f t="shared" si="11"/>
        <v>4.7999999999999987E-2</v>
      </c>
      <c r="AL52" s="3">
        <v>0.38</v>
      </c>
      <c r="AM52" s="3">
        <v>0.8</v>
      </c>
      <c r="AN52" s="4">
        <v>0.5</v>
      </c>
      <c r="AO52" s="5">
        <f t="shared" si="12"/>
        <v>-0.22800000000000004</v>
      </c>
      <c r="AP52" s="6">
        <f t="shared" si="13"/>
        <v>7.2000000000000008E-2</v>
      </c>
      <c r="AR52" s="3">
        <v>0.38</v>
      </c>
      <c r="AS52" s="3">
        <v>0.8</v>
      </c>
      <c r="AT52" s="4">
        <v>0.7</v>
      </c>
      <c r="AU52" s="5">
        <f t="shared" si="14"/>
        <v>-5.428571428571434E-2</v>
      </c>
      <c r="AV52" s="6">
        <f t="shared" si="15"/>
        <v>4.5714285714285749E-2</v>
      </c>
      <c r="AX52" s="3">
        <v>0.38</v>
      </c>
      <c r="AY52" s="3">
        <v>0.8</v>
      </c>
      <c r="AZ52" s="4">
        <v>0.8</v>
      </c>
      <c r="BA52" s="5">
        <f t="shared" si="16"/>
        <v>0</v>
      </c>
      <c r="BB52" s="6">
        <f t="shared" si="17"/>
        <v>0</v>
      </c>
    </row>
    <row r="53" spans="2:54" ht="15" x14ac:dyDescent="0.2">
      <c r="B53" s="3">
        <v>0.39</v>
      </c>
      <c r="C53" s="3">
        <v>0.2</v>
      </c>
      <c r="D53" s="4">
        <v>0.2</v>
      </c>
      <c r="E53" s="5">
        <f t="shared" si="0"/>
        <v>0</v>
      </c>
      <c r="F53" s="6">
        <f t="shared" si="1"/>
        <v>0</v>
      </c>
      <c r="H53" s="3">
        <v>0.39</v>
      </c>
      <c r="I53" s="3">
        <v>0.2</v>
      </c>
      <c r="J53" s="4">
        <v>0.4</v>
      </c>
      <c r="K53" s="5">
        <f t="shared" si="2"/>
        <v>-0.18</v>
      </c>
      <c r="L53" s="6">
        <f t="shared" si="3"/>
        <v>0</v>
      </c>
      <c r="N53" s="3">
        <v>0.39</v>
      </c>
      <c r="O53" s="3">
        <v>0.2</v>
      </c>
      <c r="P53" s="4">
        <v>0.5</v>
      </c>
      <c r="Q53" s="5">
        <f t="shared" si="4"/>
        <v>-8.0000000000000016E-2</v>
      </c>
      <c r="R53" s="6">
        <f t="shared" si="5"/>
        <v>0</v>
      </c>
      <c r="T53" s="3">
        <v>0.39</v>
      </c>
      <c r="U53" s="3">
        <v>0.3</v>
      </c>
      <c r="V53" s="4">
        <v>0.5</v>
      </c>
      <c r="W53" s="5">
        <f t="shared" si="6"/>
        <v>1.9999999999999962E-2</v>
      </c>
      <c r="X53" s="6">
        <f t="shared" si="7"/>
        <v>0</v>
      </c>
      <c r="Z53" s="3">
        <v>0.39</v>
      </c>
      <c r="AA53" s="3">
        <v>0.5</v>
      </c>
      <c r="AB53" s="4">
        <v>0.5</v>
      </c>
      <c r="AC53" s="5">
        <f t="shared" si="8"/>
        <v>0</v>
      </c>
      <c r="AD53" s="6">
        <f t="shared" si="9"/>
        <v>0</v>
      </c>
      <c r="AF53" s="3">
        <v>0.39</v>
      </c>
      <c r="AG53" s="3">
        <v>0.7</v>
      </c>
      <c r="AH53" s="4">
        <v>0.5</v>
      </c>
      <c r="AI53" s="5">
        <f t="shared" si="10"/>
        <v>-0.15599999999999997</v>
      </c>
      <c r="AJ53" s="6">
        <f t="shared" si="11"/>
        <v>4.3999999999999984E-2</v>
      </c>
      <c r="AL53" s="3">
        <v>0.39</v>
      </c>
      <c r="AM53" s="3">
        <v>0.8</v>
      </c>
      <c r="AN53" s="4">
        <v>0.5</v>
      </c>
      <c r="AO53" s="5">
        <f t="shared" si="12"/>
        <v>-0.23400000000000004</v>
      </c>
      <c r="AP53" s="6">
        <f t="shared" si="13"/>
        <v>6.6000000000000003E-2</v>
      </c>
      <c r="AR53" s="3">
        <v>0.39</v>
      </c>
      <c r="AS53" s="3">
        <v>0.8</v>
      </c>
      <c r="AT53" s="4">
        <v>0.7</v>
      </c>
      <c r="AU53" s="5">
        <f t="shared" si="14"/>
        <v>-5.5714285714285772E-2</v>
      </c>
      <c r="AV53" s="6">
        <f t="shared" si="15"/>
        <v>4.4285714285714317E-2</v>
      </c>
      <c r="AX53" s="3">
        <v>0.39</v>
      </c>
      <c r="AY53" s="3">
        <v>0.8</v>
      </c>
      <c r="AZ53" s="4">
        <v>0.8</v>
      </c>
      <c r="BA53" s="5">
        <f t="shared" si="16"/>
        <v>0</v>
      </c>
      <c r="BB53" s="6">
        <f t="shared" si="17"/>
        <v>0</v>
      </c>
    </row>
    <row r="54" spans="2:54" ht="15" x14ac:dyDescent="0.2">
      <c r="B54" s="3">
        <v>0.4</v>
      </c>
      <c r="C54" s="3">
        <v>0.2</v>
      </c>
      <c r="D54" s="4">
        <v>0.2</v>
      </c>
      <c r="E54" s="5">
        <f t="shared" si="0"/>
        <v>0</v>
      </c>
      <c r="F54" s="6">
        <f t="shared" si="1"/>
        <v>0</v>
      </c>
      <c r="H54" s="3">
        <v>0.4</v>
      </c>
      <c r="I54" s="3">
        <v>0.2</v>
      </c>
      <c r="J54" s="4">
        <v>0.4</v>
      </c>
      <c r="K54" s="5">
        <f t="shared" si="2"/>
        <v>-0.2</v>
      </c>
      <c r="L54" s="6">
        <f t="shared" si="3"/>
        <v>0</v>
      </c>
      <c r="N54" s="3">
        <v>0.4</v>
      </c>
      <c r="O54" s="3">
        <v>0.2</v>
      </c>
      <c r="P54" s="4">
        <v>0.5</v>
      </c>
      <c r="Q54" s="5">
        <f t="shared" si="4"/>
        <v>-0.10000000000000003</v>
      </c>
      <c r="R54" s="6">
        <f t="shared" si="5"/>
        <v>0</v>
      </c>
      <c r="T54" s="3">
        <v>0.4</v>
      </c>
      <c r="U54" s="3">
        <v>0.3</v>
      </c>
      <c r="V54" s="4">
        <v>0.5</v>
      </c>
      <c r="W54" s="5">
        <f t="shared" si="6"/>
        <v>-5.5511151231257827E-17</v>
      </c>
      <c r="X54" s="6">
        <f t="shared" si="7"/>
        <v>0</v>
      </c>
      <c r="Z54" s="3">
        <v>0.4</v>
      </c>
      <c r="AA54" s="3">
        <v>0.5</v>
      </c>
      <c r="AB54" s="4">
        <v>0.5</v>
      </c>
      <c r="AC54" s="5">
        <f t="shared" si="8"/>
        <v>0</v>
      </c>
      <c r="AD54" s="6">
        <f t="shared" si="9"/>
        <v>0</v>
      </c>
      <c r="AF54" s="3">
        <v>0.4</v>
      </c>
      <c r="AG54" s="3">
        <v>0.7</v>
      </c>
      <c r="AH54" s="4">
        <v>0.5</v>
      </c>
      <c r="AI54" s="5">
        <f t="shared" si="10"/>
        <v>-0.15999999999999998</v>
      </c>
      <c r="AJ54" s="6">
        <f t="shared" si="11"/>
        <v>3.999999999999998E-2</v>
      </c>
      <c r="AL54" s="3">
        <v>0.4</v>
      </c>
      <c r="AM54" s="3">
        <v>0.8</v>
      </c>
      <c r="AN54" s="4">
        <v>0.5</v>
      </c>
      <c r="AO54" s="5">
        <f t="shared" si="12"/>
        <v>-0.24000000000000005</v>
      </c>
      <c r="AP54" s="6">
        <f t="shared" si="13"/>
        <v>0.06</v>
      </c>
      <c r="AR54" s="3">
        <v>0.4</v>
      </c>
      <c r="AS54" s="3">
        <v>0.8</v>
      </c>
      <c r="AT54" s="4">
        <v>0.7</v>
      </c>
      <c r="AU54" s="5">
        <f t="shared" si="14"/>
        <v>-5.7142857142857204E-2</v>
      </c>
      <c r="AV54" s="6">
        <f t="shared" si="15"/>
        <v>4.2857142857142885E-2</v>
      </c>
      <c r="AX54" s="3">
        <v>0.4</v>
      </c>
      <c r="AY54" s="3">
        <v>0.8</v>
      </c>
      <c r="AZ54" s="4">
        <v>0.8</v>
      </c>
      <c r="BA54" s="5">
        <f t="shared" si="16"/>
        <v>0</v>
      </c>
      <c r="BB54" s="6">
        <f t="shared" si="17"/>
        <v>0</v>
      </c>
    </row>
    <row r="55" spans="2:54" ht="15" x14ac:dyDescent="0.2">
      <c r="B55" s="3">
        <v>0.41</v>
      </c>
      <c r="C55" s="3">
        <v>0.2</v>
      </c>
      <c r="D55" s="4">
        <v>0.2</v>
      </c>
      <c r="E55" s="5">
        <f t="shared" si="0"/>
        <v>0</v>
      </c>
      <c r="F55" s="6">
        <f t="shared" si="1"/>
        <v>0</v>
      </c>
      <c r="H55" s="3">
        <v>0.41</v>
      </c>
      <c r="I55" s="3">
        <v>0.2</v>
      </c>
      <c r="J55" s="4">
        <v>0.4</v>
      </c>
      <c r="K55" s="5">
        <f t="shared" si="2"/>
        <v>-0.19666666666666668</v>
      </c>
      <c r="L55" s="6">
        <f t="shared" si="3"/>
        <v>3.3333333333333184E-3</v>
      </c>
      <c r="N55" s="3">
        <v>0.41</v>
      </c>
      <c r="O55" s="3">
        <v>0.2</v>
      </c>
      <c r="P55" s="4">
        <v>0.5</v>
      </c>
      <c r="Q55" s="5">
        <f t="shared" si="4"/>
        <v>-0.11999999999999994</v>
      </c>
      <c r="R55" s="6">
        <f t="shared" si="5"/>
        <v>0</v>
      </c>
      <c r="T55" s="3">
        <v>0.41</v>
      </c>
      <c r="U55" s="3">
        <v>0.3</v>
      </c>
      <c r="V55" s="4">
        <v>0.5</v>
      </c>
      <c r="W55" s="5">
        <f t="shared" si="6"/>
        <v>-1.9999999999999962E-2</v>
      </c>
      <c r="X55" s="6">
        <f t="shared" si="7"/>
        <v>0</v>
      </c>
      <c r="Z55" s="3">
        <v>0.41</v>
      </c>
      <c r="AA55" s="3">
        <v>0.5</v>
      </c>
      <c r="AB55" s="4">
        <v>0.5</v>
      </c>
      <c r="AC55" s="5">
        <f t="shared" si="8"/>
        <v>0</v>
      </c>
      <c r="AD55" s="6">
        <f t="shared" si="9"/>
        <v>0</v>
      </c>
      <c r="AF55" s="3">
        <v>0.41</v>
      </c>
      <c r="AG55" s="3">
        <v>0.7</v>
      </c>
      <c r="AH55" s="4">
        <v>0.5</v>
      </c>
      <c r="AI55" s="5">
        <f t="shared" si="10"/>
        <v>-0.16399999999999995</v>
      </c>
      <c r="AJ55" s="6">
        <f t="shared" si="11"/>
        <v>3.6000000000000004E-2</v>
      </c>
      <c r="AL55" s="3">
        <v>0.41</v>
      </c>
      <c r="AM55" s="3">
        <v>0.8</v>
      </c>
      <c r="AN55" s="4">
        <v>0.5</v>
      </c>
      <c r="AO55" s="5">
        <f t="shared" si="12"/>
        <v>-0.24600000000000002</v>
      </c>
      <c r="AP55" s="6">
        <f t="shared" si="13"/>
        <v>5.400000000000002E-2</v>
      </c>
      <c r="AR55" s="3">
        <v>0.41</v>
      </c>
      <c r="AS55" s="3">
        <v>0.8</v>
      </c>
      <c r="AT55" s="4">
        <v>0.7</v>
      </c>
      <c r="AU55" s="5">
        <f t="shared" si="14"/>
        <v>-5.8571428571428628E-2</v>
      </c>
      <c r="AV55" s="6">
        <f t="shared" si="15"/>
        <v>4.142857142857146E-2</v>
      </c>
      <c r="AX55" s="3">
        <v>0.41</v>
      </c>
      <c r="AY55" s="3">
        <v>0.8</v>
      </c>
      <c r="AZ55" s="4">
        <v>0.8</v>
      </c>
      <c r="BA55" s="5">
        <f t="shared" si="16"/>
        <v>0</v>
      </c>
      <c r="BB55" s="6">
        <f t="shared" si="17"/>
        <v>0</v>
      </c>
    </row>
    <row r="56" spans="2:54" ht="15" x14ac:dyDescent="0.2">
      <c r="B56" s="3">
        <v>0.42</v>
      </c>
      <c r="C56" s="3">
        <v>0.2</v>
      </c>
      <c r="D56" s="4">
        <v>0.2</v>
      </c>
      <c r="E56" s="5">
        <f t="shared" si="0"/>
        <v>0</v>
      </c>
      <c r="F56" s="6">
        <f t="shared" si="1"/>
        <v>0</v>
      </c>
      <c r="H56" s="3">
        <v>0.42</v>
      </c>
      <c r="I56" s="3">
        <v>0.2</v>
      </c>
      <c r="J56" s="4">
        <v>0.4</v>
      </c>
      <c r="K56" s="5">
        <f t="shared" si="2"/>
        <v>-0.19333333333333336</v>
      </c>
      <c r="L56" s="6">
        <f t="shared" si="3"/>
        <v>6.6666666666666541E-3</v>
      </c>
      <c r="N56" s="3">
        <v>0.42</v>
      </c>
      <c r="O56" s="3">
        <v>0.2</v>
      </c>
      <c r="P56" s="4">
        <v>0.5</v>
      </c>
      <c r="Q56" s="5">
        <f t="shared" si="4"/>
        <v>-0.13999999999999996</v>
      </c>
      <c r="R56" s="6">
        <f t="shared" si="5"/>
        <v>0</v>
      </c>
      <c r="T56" s="3">
        <v>0.42</v>
      </c>
      <c r="U56" s="3">
        <v>0.3</v>
      </c>
      <c r="V56" s="4">
        <v>0.5</v>
      </c>
      <c r="W56" s="5">
        <f t="shared" si="6"/>
        <v>-3.999999999999998E-2</v>
      </c>
      <c r="X56" s="6">
        <f t="shared" si="7"/>
        <v>0</v>
      </c>
      <c r="Z56" s="3">
        <v>0.42</v>
      </c>
      <c r="AA56" s="3">
        <v>0.5</v>
      </c>
      <c r="AB56" s="4">
        <v>0.5</v>
      </c>
      <c r="AC56" s="5">
        <f t="shared" si="8"/>
        <v>0</v>
      </c>
      <c r="AD56" s="6">
        <f t="shared" si="9"/>
        <v>0</v>
      </c>
      <c r="AF56" s="3">
        <v>0.42</v>
      </c>
      <c r="AG56" s="3">
        <v>0.7</v>
      </c>
      <c r="AH56" s="4">
        <v>0.5</v>
      </c>
      <c r="AI56" s="5">
        <f t="shared" si="10"/>
        <v>-0.16799999999999995</v>
      </c>
      <c r="AJ56" s="6">
        <f t="shared" si="11"/>
        <v>3.2000000000000001E-2</v>
      </c>
      <c r="AL56" s="3">
        <v>0.42</v>
      </c>
      <c r="AM56" s="3">
        <v>0.8</v>
      </c>
      <c r="AN56" s="4">
        <v>0.5</v>
      </c>
      <c r="AO56" s="5">
        <f t="shared" si="12"/>
        <v>-0.252</v>
      </c>
      <c r="AP56" s="6">
        <f t="shared" si="13"/>
        <v>4.8000000000000015E-2</v>
      </c>
      <c r="AR56" s="3">
        <v>0.42</v>
      </c>
      <c r="AS56" s="3">
        <v>0.8</v>
      </c>
      <c r="AT56" s="4">
        <v>0.7</v>
      </c>
      <c r="AU56" s="5">
        <f t="shared" si="14"/>
        <v>-6.0000000000000053E-2</v>
      </c>
      <c r="AV56" s="6">
        <f t="shared" si="15"/>
        <v>4.0000000000000036E-2</v>
      </c>
      <c r="AX56" s="3">
        <v>0.42</v>
      </c>
      <c r="AY56" s="3">
        <v>0.8</v>
      </c>
      <c r="AZ56" s="4">
        <v>0.8</v>
      </c>
      <c r="BA56" s="5">
        <f t="shared" si="16"/>
        <v>0</v>
      </c>
      <c r="BB56" s="6">
        <f t="shared" si="17"/>
        <v>0</v>
      </c>
    </row>
    <row r="57" spans="2:54" ht="15" x14ac:dyDescent="0.2">
      <c r="B57" s="3">
        <v>0.43</v>
      </c>
      <c r="C57" s="3">
        <v>0.2</v>
      </c>
      <c r="D57" s="4">
        <v>0.2</v>
      </c>
      <c r="E57" s="5">
        <f t="shared" si="0"/>
        <v>0</v>
      </c>
      <c r="F57" s="6">
        <f t="shared" si="1"/>
        <v>0</v>
      </c>
      <c r="H57" s="3">
        <v>0.43</v>
      </c>
      <c r="I57" s="3">
        <v>0.2</v>
      </c>
      <c r="J57" s="4">
        <v>0.4</v>
      </c>
      <c r="K57" s="5">
        <f t="shared" si="2"/>
        <v>-0.19000000000000003</v>
      </c>
      <c r="L57" s="6">
        <f t="shared" si="3"/>
        <v>9.9999999999999915E-3</v>
      </c>
      <c r="N57" s="3">
        <v>0.43</v>
      </c>
      <c r="O57" s="3">
        <v>0.2</v>
      </c>
      <c r="P57" s="4">
        <v>0.5</v>
      </c>
      <c r="Q57" s="5">
        <f t="shared" si="4"/>
        <v>-0.15999999999999998</v>
      </c>
      <c r="R57" s="6">
        <f t="shared" si="5"/>
        <v>0</v>
      </c>
      <c r="T57" s="3">
        <v>0.43</v>
      </c>
      <c r="U57" s="3">
        <v>0.3</v>
      </c>
      <c r="V57" s="4">
        <v>0.5</v>
      </c>
      <c r="W57" s="5">
        <f t="shared" si="6"/>
        <v>-0.06</v>
      </c>
      <c r="X57" s="6">
        <f t="shared" si="7"/>
        <v>0</v>
      </c>
      <c r="Z57" s="3">
        <v>0.43</v>
      </c>
      <c r="AA57" s="3">
        <v>0.5</v>
      </c>
      <c r="AB57" s="4">
        <v>0.5</v>
      </c>
      <c r="AC57" s="5">
        <f t="shared" si="8"/>
        <v>0</v>
      </c>
      <c r="AD57" s="6">
        <f t="shared" si="9"/>
        <v>0</v>
      </c>
      <c r="AF57" s="3">
        <v>0.43</v>
      </c>
      <c r="AG57" s="3">
        <v>0.7</v>
      </c>
      <c r="AH57" s="4">
        <v>0.5</v>
      </c>
      <c r="AI57" s="5">
        <f t="shared" si="10"/>
        <v>-0.17199999999999996</v>
      </c>
      <c r="AJ57" s="6">
        <f t="shared" si="11"/>
        <v>2.7999999999999997E-2</v>
      </c>
      <c r="AL57" s="3">
        <v>0.43</v>
      </c>
      <c r="AM57" s="3">
        <v>0.8</v>
      </c>
      <c r="AN57" s="4">
        <v>0.5</v>
      </c>
      <c r="AO57" s="5">
        <f t="shared" si="12"/>
        <v>-0.25800000000000001</v>
      </c>
      <c r="AP57" s="6">
        <f t="shared" si="13"/>
        <v>4.200000000000001E-2</v>
      </c>
      <c r="AR57" s="3">
        <v>0.43</v>
      </c>
      <c r="AS57" s="3">
        <v>0.8</v>
      </c>
      <c r="AT57" s="4">
        <v>0.7</v>
      </c>
      <c r="AU57" s="5">
        <f t="shared" si="14"/>
        <v>-6.1428571428571485E-2</v>
      </c>
      <c r="AV57" s="6">
        <f t="shared" si="15"/>
        <v>3.8571428571428604E-2</v>
      </c>
      <c r="AX57" s="3">
        <v>0.43</v>
      </c>
      <c r="AY57" s="3">
        <v>0.8</v>
      </c>
      <c r="AZ57" s="4">
        <v>0.8</v>
      </c>
      <c r="BA57" s="5">
        <f t="shared" si="16"/>
        <v>0</v>
      </c>
      <c r="BB57" s="6">
        <f t="shared" si="17"/>
        <v>0</v>
      </c>
    </row>
    <row r="58" spans="2:54" ht="15" x14ac:dyDescent="0.2">
      <c r="B58" s="3">
        <v>0.44</v>
      </c>
      <c r="C58" s="3">
        <v>0.2</v>
      </c>
      <c r="D58" s="4">
        <v>0.2</v>
      </c>
      <c r="E58" s="5">
        <f t="shared" si="0"/>
        <v>0</v>
      </c>
      <c r="F58" s="6">
        <f t="shared" si="1"/>
        <v>0</v>
      </c>
      <c r="H58" s="3">
        <v>0.44</v>
      </c>
      <c r="I58" s="3">
        <v>0.2</v>
      </c>
      <c r="J58" s="4">
        <v>0.4</v>
      </c>
      <c r="K58" s="5">
        <f t="shared" si="2"/>
        <v>-0.18666666666666668</v>
      </c>
      <c r="L58" s="6">
        <f t="shared" si="3"/>
        <v>1.3333333333333329E-2</v>
      </c>
      <c r="N58" s="3">
        <v>0.44</v>
      </c>
      <c r="O58" s="3">
        <v>0.2</v>
      </c>
      <c r="P58" s="4">
        <v>0.5</v>
      </c>
      <c r="Q58" s="5">
        <f t="shared" si="4"/>
        <v>-0.18</v>
      </c>
      <c r="R58" s="6">
        <f t="shared" si="5"/>
        <v>0</v>
      </c>
      <c r="T58" s="3">
        <v>0.44</v>
      </c>
      <c r="U58" s="3">
        <v>0.3</v>
      </c>
      <c r="V58" s="4">
        <v>0.5</v>
      </c>
      <c r="W58" s="5">
        <f t="shared" si="6"/>
        <v>-8.0000000000000016E-2</v>
      </c>
      <c r="X58" s="6">
        <f t="shared" si="7"/>
        <v>0</v>
      </c>
      <c r="Z58" s="3">
        <v>0.44</v>
      </c>
      <c r="AA58" s="3">
        <v>0.5</v>
      </c>
      <c r="AB58" s="4">
        <v>0.5</v>
      </c>
      <c r="AC58" s="5">
        <f t="shared" si="8"/>
        <v>0</v>
      </c>
      <c r="AD58" s="6">
        <f t="shared" si="9"/>
        <v>0</v>
      </c>
      <c r="AF58" s="3">
        <v>0.44</v>
      </c>
      <c r="AG58" s="3">
        <v>0.7</v>
      </c>
      <c r="AH58" s="4">
        <v>0.5</v>
      </c>
      <c r="AI58" s="5">
        <f t="shared" si="10"/>
        <v>-0.17599999999999996</v>
      </c>
      <c r="AJ58" s="6">
        <f t="shared" si="11"/>
        <v>2.3999999999999994E-2</v>
      </c>
      <c r="AL58" s="3">
        <v>0.44</v>
      </c>
      <c r="AM58" s="3">
        <v>0.8</v>
      </c>
      <c r="AN58" s="4">
        <v>0.5</v>
      </c>
      <c r="AO58" s="5">
        <f t="shared" si="12"/>
        <v>-0.26400000000000001</v>
      </c>
      <c r="AP58" s="6">
        <f t="shared" si="13"/>
        <v>3.6000000000000004E-2</v>
      </c>
      <c r="AR58" s="3">
        <v>0.44</v>
      </c>
      <c r="AS58" s="3">
        <v>0.8</v>
      </c>
      <c r="AT58" s="4">
        <v>0.7</v>
      </c>
      <c r="AU58" s="5">
        <f t="shared" si="14"/>
        <v>-6.2857142857142917E-2</v>
      </c>
      <c r="AV58" s="6">
        <f t="shared" si="15"/>
        <v>3.7142857142857172E-2</v>
      </c>
      <c r="AX58" s="3">
        <v>0.44</v>
      </c>
      <c r="AY58" s="3">
        <v>0.8</v>
      </c>
      <c r="AZ58" s="4">
        <v>0.8</v>
      </c>
      <c r="BA58" s="5">
        <f t="shared" si="16"/>
        <v>0</v>
      </c>
      <c r="BB58" s="6">
        <f t="shared" si="17"/>
        <v>0</v>
      </c>
    </row>
    <row r="59" spans="2:54" ht="15" x14ac:dyDescent="0.2">
      <c r="B59" s="3">
        <v>0.45</v>
      </c>
      <c r="C59" s="3">
        <v>0.2</v>
      </c>
      <c r="D59" s="4">
        <v>0.2</v>
      </c>
      <c r="E59" s="5">
        <f t="shared" si="0"/>
        <v>0</v>
      </c>
      <c r="F59" s="6">
        <f t="shared" si="1"/>
        <v>0</v>
      </c>
      <c r="H59" s="3">
        <v>0.45</v>
      </c>
      <c r="I59" s="3">
        <v>0.2</v>
      </c>
      <c r="J59" s="4">
        <v>0.4</v>
      </c>
      <c r="K59" s="5">
        <f t="shared" si="2"/>
        <v>-0.18333333333333335</v>
      </c>
      <c r="L59" s="6">
        <f t="shared" si="3"/>
        <v>1.6666666666666666E-2</v>
      </c>
      <c r="N59" s="3">
        <v>0.45</v>
      </c>
      <c r="O59" s="3">
        <v>0.2</v>
      </c>
      <c r="P59" s="4">
        <v>0.5</v>
      </c>
      <c r="Q59" s="5">
        <f t="shared" si="4"/>
        <v>-0.2</v>
      </c>
      <c r="R59" s="6">
        <f t="shared" si="5"/>
        <v>0</v>
      </c>
      <c r="T59" s="3">
        <v>0.45</v>
      </c>
      <c r="U59" s="3">
        <v>0.3</v>
      </c>
      <c r="V59" s="4">
        <v>0.5</v>
      </c>
      <c r="W59" s="5">
        <f t="shared" si="6"/>
        <v>-0.10000000000000003</v>
      </c>
      <c r="X59" s="6">
        <f t="shared" si="7"/>
        <v>0</v>
      </c>
      <c r="Z59" s="3">
        <v>0.45</v>
      </c>
      <c r="AA59" s="3">
        <v>0.5</v>
      </c>
      <c r="AB59" s="4">
        <v>0.5</v>
      </c>
      <c r="AC59" s="5">
        <f t="shared" si="8"/>
        <v>0</v>
      </c>
      <c r="AD59" s="6">
        <f t="shared" si="9"/>
        <v>0</v>
      </c>
      <c r="AF59" s="3">
        <v>0.45</v>
      </c>
      <c r="AG59" s="3">
        <v>0.7</v>
      </c>
      <c r="AH59" s="4">
        <v>0.5</v>
      </c>
      <c r="AI59" s="5">
        <f t="shared" si="10"/>
        <v>-0.17999999999999997</v>
      </c>
      <c r="AJ59" s="6">
        <f t="shared" si="11"/>
        <v>1.999999999999999E-2</v>
      </c>
      <c r="AL59" s="3">
        <v>0.45</v>
      </c>
      <c r="AM59" s="3">
        <v>0.8</v>
      </c>
      <c r="AN59" s="4">
        <v>0.5</v>
      </c>
      <c r="AO59" s="5">
        <f t="shared" si="12"/>
        <v>-0.27</v>
      </c>
      <c r="AP59" s="6">
        <f t="shared" si="13"/>
        <v>0.03</v>
      </c>
      <c r="AR59" s="3">
        <v>0.45</v>
      </c>
      <c r="AS59" s="3">
        <v>0.8</v>
      </c>
      <c r="AT59" s="4">
        <v>0.7</v>
      </c>
      <c r="AU59" s="5">
        <f t="shared" si="14"/>
        <v>-6.4285714285714349E-2</v>
      </c>
      <c r="AV59" s="6">
        <f t="shared" si="15"/>
        <v>3.571428571428574E-2</v>
      </c>
      <c r="AX59" s="3">
        <v>0.45</v>
      </c>
      <c r="AY59" s="3">
        <v>0.8</v>
      </c>
      <c r="AZ59" s="4">
        <v>0.8</v>
      </c>
      <c r="BA59" s="5">
        <f t="shared" si="16"/>
        <v>0</v>
      </c>
      <c r="BB59" s="6">
        <f t="shared" si="17"/>
        <v>0</v>
      </c>
    </row>
    <row r="60" spans="2:54" ht="15" x14ac:dyDescent="0.2">
      <c r="B60" s="3">
        <v>0.46</v>
      </c>
      <c r="C60" s="3">
        <v>0.2</v>
      </c>
      <c r="D60" s="4">
        <v>0.2</v>
      </c>
      <c r="E60" s="5">
        <f t="shared" si="0"/>
        <v>0</v>
      </c>
      <c r="F60" s="6">
        <f t="shared" si="1"/>
        <v>0</v>
      </c>
      <c r="H60" s="3">
        <v>0.46</v>
      </c>
      <c r="I60" s="3">
        <v>0.2</v>
      </c>
      <c r="J60" s="4">
        <v>0.4</v>
      </c>
      <c r="K60" s="5">
        <f t="shared" si="2"/>
        <v>-0.18000000000000002</v>
      </c>
      <c r="L60" s="6">
        <f t="shared" si="3"/>
        <v>0.02</v>
      </c>
      <c r="N60" s="3">
        <v>0.46</v>
      </c>
      <c r="O60" s="3">
        <v>0.2</v>
      </c>
      <c r="P60" s="4">
        <v>0.5</v>
      </c>
      <c r="Q60" s="5">
        <f t="shared" si="4"/>
        <v>-0.22000000000000003</v>
      </c>
      <c r="R60" s="6">
        <f t="shared" si="5"/>
        <v>0</v>
      </c>
      <c r="T60" s="3">
        <v>0.46</v>
      </c>
      <c r="U60" s="3">
        <v>0.3</v>
      </c>
      <c r="V60" s="4">
        <v>0.5</v>
      </c>
      <c r="W60" s="5">
        <f t="shared" si="6"/>
        <v>-0.12000000000000005</v>
      </c>
      <c r="X60" s="6">
        <f t="shared" si="7"/>
        <v>0</v>
      </c>
      <c r="Z60" s="3">
        <v>0.46</v>
      </c>
      <c r="AA60" s="3">
        <v>0.5</v>
      </c>
      <c r="AB60" s="4">
        <v>0.5</v>
      </c>
      <c r="AC60" s="5">
        <f t="shared" si="8"/>
        <v>0</v>
      </c>
      <c r="AD60" s="6">
        <f t="shared" si="9"/>
        <v>0</v>
      </c>
      <c r="AF60" s="3">
        <v>0.46</v>
      </c>
      <c r="AG60" s="3">
        <v>0.7</v>
      </c>
      <c r="AH60" s="4">
        <v>0.5</v>
      </c>
      <c r="AI60" s="5">
        <f t="shared" si="10"/>
        <v>-0.18399999999999997</v>
      </c>
      <c r="AJ60" s="6">
        <f t="shared" si="11"/>
        <v>1.599999999999999E-2</v>
      </c>
      <c r="AL60" s="3">
        <v>0.46</v>
      </c>
      <c r="AM60" s="3">
        <v>0.8</v>
      </c>
      <c r="AN60" s="4">
        <v>0.5</v>
      </c>
      <c r="AO60" s="5">
        <f t="shared" si="12"/>
        <v>-0.27600000000000008</v>
      </c>
      <c r="AP60" s="6">
        <f t="shared" si="13"/>
        <v>2.399999999999999E-2</v>
      </c>
      <c r="AR60" s="3">
        <v>0.46</v>
      </c>
      <c r="AS60" s="3">
        <v>0.8</v>
      </c>
      <c r="AT60" s="4">
        <v>0.7</v>
      </c>
      <c r="AU60" s="5">
        <f t="shared" si="14"/>
        <v>-6.5714285714285781E-2</v>
      </c>
      <c r="AV60" s="6">
        <f t="shared" si="15"/>
        <v>3.4285714285714308E-2</v>
      </c>
      <c r="AX60" s="3">
        <v>0.46</v>
      </c>
      <c r="AY60" s="3">
        <v>0.8</v>
      </c>
      <c r="AZ60" s="4">
        <v>0.8</v>
      </c>
      <c r="BA60" s="5">
        <f t="shared" si="16"/>
        <v>0</v>
      </c>
      <c r="BB60" s="6">
        <f t="shared" si="17"/>
        <v>0</v>
      </c>
    </row>
    <row r="61" spans="2:54" ht="15" x14ac:dyDescent="0.2">
      <c r="B61" s="3">
        <v>0.47</v>
      </c>
      <c r="C61" s="3">
        <v>0.2</v>
      </c>
      <c r="D61" s="4">
        <v>0.2</v>
      </c>
      <c r="E61" s="5">
        <f t="shared" si="0"/>
        <v>0</v>
      </c>
      <c r="F61" s="6">
        <f t="shared" si="1"/>
        <v>0</v>
      </c>
      <c r="H61" s="3">
        <v>0.47</v>
      </c>
      <c r="I61" s="3">
        <v>0.2</v>
      </c>
      <c r="J61" s="4">
        <v>0.4</v>
      </c>
      <c r="K61" s="5">
        <f t="shared" si="2"/>
        <v>-0.17666666666666669</v>
      </c>
      <c r="L61" s="6">
        <f t="shared" si="3"/>
        <v>2.3333333333333321E-2</v>
      </c>
      <c r="N61" s="3">
        <v>0.47</v>
      </c>
      <c r="O61" s="3">
        <v>0.2</v>
      </c>
      <c r="P61" s="4">
        <v>0.5</v>
      </c>
      <c r="Q61" s="5">
        <f t="shared" si="4"/>
        <v>-0.23999999999999994</v>
      </c>
      <c r="R61" s="6">
        <f t="shared" si="5"/>
        <v>0</v>
      </c>
      <c r="T61" s="3">
        <v>0.47</v>
      </c>
      <c r="U61" s="3">
        <v>0.3</v>
      </c>
      <c r="V61" s="4">
        <v>0.5</v>
      </c>
      <c r="W61" s="5">
        <f t="shared" si="6"/>
        <v>-0.13999999999999996</v>
      </c>
      <c r="X61" s="6">
        <f t="shared" si="7"/>
        <v>0</v>
      </c>
      <c r="Z61" s="3">
        <v>0.47</v>
      </c>
      <c r="AA61" s="3">
        <v>0.5</v>
      </c>
      <c r="AB61" s="4">
        <v>0.5</v>
      </c>
      <c r="AC61" s="5">
        <f t="shared" si="8"/>
        <v>0</v>
      </c>
      <c r="AD61" s="6">
        <f t="shared" si="9"/>
        <v>0</v>
      </c>
      <c r="AF61" s="3">
        <v>0.47</v>
      </c>
      <c r="AG61" s="3">
        <v>0.7</v>
      </c>
      <c r="AH61" s="4">
        <v>0.5</v>
      </c>
      <c r="AI61" s="5">
        <f t="shared" si="10"/>
        <v>-0.18799999999999994</v>
      </c>
      <c r="AJ61" s="6">
        <f t="shared" si="11"/>
        <v>1.2000000000000007E-2</v>
      </c>
      <c r="AL61" s="3">
        <v>0.47</v>
      </c>
      <c r="AM61" s="3">
        <v>0.8</v>
      </c>
      <c r="AN61" s="4">
        <v>0.5</v>
      </c>
      <c r="AO61" s="5">
        <f t="shared" si="12"/>
        <v>-0.28200000000000003</v>
      </c>
      <c r="AP61" s="6">
        <f t="shared" si="13"/>
        <v>1.8000000000000019E-2</v>
      </c>
      <c r="AR61" s="3">
        <v>0.47</v>
      </c>
      <c r="AS61" s="3">
        <v>0.8</v>
      </c>
      <c r="AT61" s="4">
        <v>0.7</v>
      </c>
      <c r="AU61" s="5">
        <f t="shared" si="14"/>
        <v>-6.7142857142857199E-2</v>
      </c>
      <c r="AV61" s="6">
        <f t="shared" si="15"/>
        <v>3.2857142857142883E-2</v>
      </c>
      <c r="AX61" s="3">
        <v>0.47</v>
      </c>
      <c r="AY61" s="3">
        <v>0.8</v>
      </c>
      <c r="AZ61" s="4">
        <v>0.8</v>
      </c>
      <c r="BA61" s="5">
        <f t="shared" si="16"/>
        <v>0</v>
      </c>
      <c r="BB61" s="6">
        <f t="shared" si="17"/>
        <v>0</v>
      </c>
    </row>
    <row r="62" spans="2:54" ht="15" x14ac:dyDescent="0.2">
      <c r="B62" s="3">
        <v>0.48</v>
      </c>
      <c r="C62" s="3">
        <v>0.2</v>
      </c>
      <c r="D62" s="4">
        <v>0.2</v>
      </c>
      <c r="E62" s="5">
        <f t="shared" si="0"/>
        <v>0</v>
      </c>
      <c r="F62" s="6">
        <f t="shared" si="1"/>
        <v>0</v>
      </c>
      <c r="H62" s="3">
        <v>0.48</v>
      </c>
      <c r="I62" s="3">
        <v>0.2</v>
      </c>
      <c r="J62" s="4">
        <v>0.4</v>
      </c>
      <c r="K62" s="5">
        <f t="shared" si="2"/>
        <v>-0.17333333333333334</v>
      </c>
      <c r="L62" s="6">
        <f t="shared" si="3"/>
        <v>2.6666666666666658E-2</v>
      </c>
      <c r="N62" s="3">
        <v>0.48</v>
      </c>
      <c r="O62" s="3">
        <v>0.2</v>
      </c>
      <c r="P62" s="4">
        <v>0.5</v>
      </c>
      <c r="Q62" s="5">
        <f t="shared" si="4"/>
        <v>-0.25999999999999995</v>
      </c>
      <c r="R62" s="6">
        <f t="shared" si="5"/>
        <v>0</v>
      </c>
      <c r="T62" s="3">
        <v>0.48</v>
      </c>
      <c r="U62" s="3">
        <v>0.3</v>
      </c>
      <c r="V62" s="4">
        <v>0.5</v>
      </c>
      <c r="W62" s="5">
        <f t="shared" si="6"/>
        <v>-0.15999999999999998</v>
      </c>
      <c r="X62" s="6">
        <f t="shared" si="7"/>
        <v>0</v>
      </c>
      <c r="Z62" s="3">
        <v>0.48</v>
      </c>
      <c r="AA62" s="3">
        <v>0.5</v>
      </c>
      <c r="AB62" s="4">
        <v>0.5</v>
      </c>
      <c r="AC62" s="5">
        <f t="shared" si="8"/>
        <v>0</v>
      </c>
      <c r="AD62" s="6">
        <f t="shared" si="9"/>
        <v>0</v>
      </c>
      <c r="AF62" s="3">
        <v>0.48</v>
      </c>
      <c r="AG62" s="3">
        <v>0.7</v>
      </c>
      <c r="AH62" s="4">
        <v>0.5</v>
      </c>
      <c r="AI62" s="5">
        <f t="shared" si="10"/>
        <v>-0.19199999999999995</v>
      </c>
      <c r="AJ62" s="6">
        <f t="shared" si="11"/>
        <v>8.0000000000000054E-3</v>
      </c>
      <c r="AL62" s="3">
        <v>0.48</v>
      </c>
      <c r="AM62" s="3">
        <v>0.8</v>
      </c>
      <c r="AN62" s="4">
        <v>0.5</v>
      </c>
      <c r="AO62" s="5">
        <f t="shared" si="12"/>
        <v>-0.28800000000000003</v>
      </c>
      <c r="AP62" s="6">
        <f t="shared" si="13"/>
        <v>1.2000000000000012E-2</v>
      </c>
      <c r="AR62" s="3">
        <v>0.48</v>
      </c>
      <c r="AS62" s="3">
        <v>0.8</v>
      </c>
      <c r="AT62" s="4">
        <v>0.7</v>
      </c>
      <c r="AU62" s="5">
        <f t="shared" si="14"/>
        <v>-6.8571428571428644E-2</v>
      </c>
      <c r="AV62" s="6">
        <f t="shared" si="15"/>
        <v>3.1428571428571452E-2</v>
      </c>
      <c r="AX62" s="3">
        <v>0.48</v>
      </c>
      <c r="AY62" s="3">
        <v>0.8</v>
      </c>
      <c r="AZ62" s="4">
        <v>0.8</v>
      </c>
      <c r="BA62" s="5">
        <f t="shared" si="16"/>
        <v>0</v>
      </c>
      <c r="BB62" s="6">
        <f t="shared" si="17"/>
        <v>0</v>
      </c>
    </row>
    <row r="63" spans="2:54" ht="15" x14ac:dyDescent="0.2">
      <c r="B63" s="3">
        <v>0.49</v>
      </c>
      <c r="C63" s="3">
        <v>0.2</v>
      </c>
      <c r="D63" s="4">
        <v>0.2</v>
      </c>
      <c r="E63" s="5">
        <f t="shared" si="0"/>
        <v>0</v>
      </c>
      <c r="F63" s="6">
        <f t="shared" si="1"/>
        <v>0</v>
      </c>
      <c r="H63" s="3">
        <v>0.49</v>
      </c>
      <c r="I63" s="3">
        <v>0.2</v>
      </c>
      <c r="J63" s="4">
        <v>0.4</v>
      </c>
      <c r="K63" s="5">
        <f t="shared" si="2"/>
        <v>-0.17</v>
      </c>
      <c r="L63" s="6">
        <f t="shared" si="3"/>
        <v>2.9999999999999992E-2</v>
      </c>
      <c r="N63" s="3">
        <v>0.49</v>
      </c>
      <c r="O63" s="3">
        <v>0.2</v>
      </c>
      <c r="P63" s="4">
        <v>0.5</v>
      </c>
      <c r="Q63" s="5">
        <f t="shared" si="4"/>
        <v>-0.27999999999999997</v>
      </c>
      <c r="R63" s="6">
        <f t="shared" si="5"/>
        <v>0</v>
      </c>
      <c r="T63" s="3">
        <v>0.49</v>
      </c>
      <c r="U63" s="3">
        <v>0.3</v>
      </c>
      <c r="V63" s="4">
        <v>0.5</v>
      </c>
      <c r="W63" s="5">
        <f t="shared" si="6"/>
        <v>-0.18</v>
      </c>
      <c r="X63" s="6">
        <f t="shared" si="7"/>
        <v>0</v>
      </c>
      <c r="Z63" s="3">
        <v>0.49</v>
      </c>
      <c r="AA63" s="3">
        <v>0.5</v>
      </c>
      <c r="AB63" s="4">
        <v>0.5</v>
      </c>
      <c r="AC63" s="5">
        <f t="shared" si="8"/>
        <v>0</v>
      </c>
      <c r="AD63" s="6">
        <f t="shared" si="9"/>
        <v>0</v>
      </c>
      <c r="AF63" s="3">
        <v>0.49</v>
      </c>
      <c r="AG63" s="3">
        <v>0.7</v>
      </c>
      <c r="AH63" s="4">
        <v>0.5</v>
      </c>
      <c r="AI63" s="5">
        <f t="shared" si="10"/>
        <v>-0.19599999999999995</v>
      </c>
      <c r="AJ63" s="6">
        <f t="shared" si="11"/>
        <v>4.0000000000000027E-3</v>
      </c>
      <c r="AL63" s="3">
        <v>0.49</v>
      </c>
      <c r="AM63" s="3">
        <v>0.8</v>
      </c>
      <c r="AN63" s="4">
        <v>0.5</v>
      </c>
      <c r="AO63" s="5">
        <f t="shared" si="12"/>
        <v>-0.29400000000000004</v>
      </c>
      <c r="AP63" s="6">
        <f t="shared" si="13"/>
        <v>6.0000000000000062E-3</v>
      </c>
      <c r="AR63" s="3">
        <v>0.49</v>
      </c>
      <c r="AS63" s="3">
        <v>0.8</v>
      </c>
      <c r="AT63" s="4">
        <v>0.7</v>
      </c>
      <c r="AU63" s="5">
        <f t="shared" si="14"/>
        <v>-7.0000000000000062E-2</v>
      </c>
      <c r="AV63" s="6">
        <f t="shared" si="15"/>
        <v>3.0000000000000023E-2</v>
      </c>
      <c r="AX63" s="3">
        <v>0.49</v>
      </c>
      <c r="AY63" s="3">
        <v>0.8</v>
      </c>
      <c r="AZ63" s="4">
        <v>0.8</v>
      </c>
      <c r="BA63" s="5">
        <f t="shared" si="16"/>
        <v>0</v>
      </c>
      <c r="BB63" s="6">
        <f t="shared" si="17"/>
        <v>0</v>
      </c>
    </row>
    <row r="64" spans="2:54" ht="15" x14ac:dyDescent="0.2">
      <c r="B64" s="3">
        <v>0.5</v>
      </c>
      <c r="C64" s="3">
        <v>0.2</v>
      </c>
      <c r="D64" s="4">
        <v>0.2</v>
      </c>
      <c r="E64" s="5">
        <f t="shared" si="0"/>
        <v>0</v>
      </c>
      <c r="F64" s="6">
        <f t="shared" si="1"/>
        <v>0</v>
      </c>
      <c r="H64" s="3">
        <v>0.5</v>
      </c>
      <c r="I64" s="3">
        <v>0.2</v>
      </c>
      <c r="J64" s="4">
        <v>0.4</v>
      </c>
      <c r="K64" s="5">
        <f t="shared" si="2"/>
        <v>-0.16666666666666669</v>
      </c>
      <c r="L64" s="6">
        <f t="shared" si="3"/>
        <v>3.3333333333333333E-2</v>
      </c>
      <c r="N64" s="3">
        <v>0.5</v>
      </c>
      <c r="O64" s="3">
        <v>0.2</v>
      </c>
      <c r="P64" s="4">
        <v>0.5</v>
      </c>
      <c r="Q64" s="5">
        <f t="shared" si="4"/>
        <v>-0.3</v>
      </c>
      <c r="R64" s="6">
        <f t="shared" si="5"/>
        <v>0</v>
      </c>
      <c r="T64" s="3">
        <v>0.5</v>
      </c>
      <c r="U64" s="3">
        <v>0.3</v>
      </c>
      <c r="V64" s="4">
        <v>0.5</v>
      </c>
      <c r="W64" s="5">
        <f t="shared" si="6"/>
        <v>-0.2</v>
      </c>
      <c r="X64" s="6">
        <f t="shared" si="7"/>
        <v>0</v>
      </c>
      <c r="Z64" s="3">
        <v>0.5</v>
      </c>
      <c r="AA64" s="3">
        <v>0.5</v>
      </c>
      <c r="AB64" s="4">
        <v>0.5</v>
      </c>
      <c r="AC64" s="5">
        <f t="shared" si="8"/>
        <v>0</v>
      </c>
      <c r="AD64" s="6">
        <f t="shared" si="9"/>
        <v>0</v>
      </c>
      <c r="AF64" s="3">
        <v>0.5</v>
      </c>
      <c r="AG64" s="3">
        <v>0.7</v>
      </c>
      <c r="AH64" s="4">
        <v>0.5</v>
      </c>
      <c r="AI64" s="5">
        <f t="shared" si="10"/>
        <v>-0.19999999999999996</v>
      </c>
      <c r="AJ64" s="6">
        <f t="shared" si="11"/>
        <v>0</v>
      </c>
      <c r="AL64" s="3">
        <v>0.5</v>
      </c>
      <c r="AM64" s="3">
        <v>0.8</v>
      </c>
      <c r="AN64" s="4">
        <v>0.5</v>
      </c>
      <c r="AO64" s="5">
        <f t="shared" si="12"/>
        <v>-0.30000000000000004</v>
      </c>
      <c r="AP64" s="6">
        <f t="shared" si="13"/>
        <v>0</v>
      </c>
      <c r="AR64" s="3">
        <v>0.5</v>
      </c>
      <c r="AS64" s="3">
        <v>0.8</v>
      </c>
      <c r="AT64" s="4">
        <v>0.7</v>
      </c>
      <c r="AU64" s="5">
        <f t="shared" si="14"/>
        <v>-7.1428571428571494E-2</v>
      </c>
      <c r="AV64" s="6">
        <f t="shared" si="15"/>
        <v>2.8571428571428595E-2</v>
      </c>
      <c r="AX64" s="3">
        <v>0.5</v>
      </c>
      <c r="AY64" s="3">
        <v>0.8</v>
      </c>
      <c r="AZ64" s="4">
        <v>0.8</v>
      </c>
      <c r="BA64" s="5">
        <f t="shared" si="16"/>
        <v>0</v>
      </c>
      <c r="BB64" s="6">
        <f t="shared" si="17"/>
        <v>0</v>
      </c>
    </row>
    <row r="65" spans="2:54" ht="15" x14ac:dyDescent="0.2">
      <c r="B65" s="3">
        <v>0.51</v>
      </c>
      <c r="C65" s="3">
        <v>0.2</v>
      </c>
      <c r="D65" s="4">
        <v>0.2</v>
      </c>
      <c r="E65" s="5">
        <f t="shared" si="0"/>
        <v>0</v>
      </c>
      <c r="F65" s="6">
        <f t="shared" si="1"/>
        <v>0</v>
      </c>
      <c r="H65" s="3">
        <v>0.51</v>
      </c>
      <c r="I65" s="3">
        <v>0.2</v>
      </c>
      <c r="J65" s="4">
        <v>0.4</v>
      </c>
      <c r="K65" s="5">
        <f t="shared" si="2"/>
        <v>-0.16333333333333333</v>
      </c>
      <c r="L65" s="6">
        <f t="shared" si="3"/>
        <v>3.6666666666666667E-2</v>
      </c>
      <c r="N65" s="3">
        <v>0.51</v>
      </c>
      <c r="O65" s="3">
        <v>0.2</v>
      </c>
      <c r="P65" s="4">
        <v>0.5</v>
      </c>
      <c r="Q65" s="5">
        <f t="shared" si="4"/>
        <v>-0.29399999999999998</v>
      </c>
      <c r="R65" s="6">
        <f t="shared" si="5"/>
        <v>6.0000000000000053E-3</v>
      </c>
      <c r="T65" s="3">
        <v>0.51</v>
      </c>
      <c r="U65" s="3">
        <v>0.3</v>
      </c>
      <c r="V65" s="4">
        <v>0.5</v>
      </c>
      <c r="W65" s="5">
        <f t="shared" si="6"/>
        <v>-0.19600000000000001</v>
      </c>
      <c r="X65" s="6">
        <f t="shared" si="7"/>
        <v>4.0000000000000036E-3</v>
      </c>
      <c r="Z65" s="3">
        <v>0.51</v>
      </c>
      <c r="AA65" s="3">
        <v>0.5</v>
      </c>
      <c r="AB65" s="4">
        <v>0.5</v>
      </c>
      <c r="AC65" s="5">
        <f t="shared" si="8"/>
        <v>0</v>
      </c>
      <c r="AD65" s="6">
        <f t="shared" si="9"/>
        <v>0</v>
      </c>
      <c r="AF65" s="3">
        <v>0.51</v>
      </c>
      <c r="AG65" s="3">
        <v>0.7</v>
      </c>
      <c r="AH65" s="4">
        <v>0.5</v>
      </c>
      <c r="AI65" s="5">
        <f t="shared" si="10"/>
        <v>-0.17999999999999994</v>
      </c>
      <c r="AJ65" s="6">
        <f t="shared" si="11"/>
        <v>0</v>
      </c>
      <c r="AL65" s="3">
        <v>0.51</v>
      </c>
      <c r="AM65" s="3">
        <v>0.8</v>
      </c>
      <c r="AN65" s="4">
        <v>0.5</v>
      </c>
      <c r="AO65" s="5">
        <f t="shared" si="12"/>
        <v>-0.28000000000000003</v>
      </c>
      <c r="AP65" s="6">
        <f t="shared" si="13"/>
        <v>0</v>
      </c>
      <c r="AR65" s="3">
        <v>0.51</v>
      </c>
      <c r="AS65" s="3">
        <v>0.8</v>
      </c>
      <c r="AT65" s="4">
        <v>0.7</v>
      </c>
      <c r="AU65" s="5">
        <f t="shared" si="14"/>
        <v>-7.2857142857142926E-2</v>
      </c>
      <c r="AV65" s="6">
        <f t="shared" si="15"/>
        <v>2.714285714285716E-2</v>
      </c>
      <c r="AX65" s="3">
        <v>0.51</v>
      </c>
      <c r="AY65" s="3">
        <v>0.8</v>
      </c>
      <c r="AZ65" s="4">
        <v>0.8</v>
      </c>
      <c r="BA65" s="5">
        <f t="shared" si="16"/>
        <v>0</v>
      </c>
      <c r="BB65" s="6">
        <f t="shared" si="17"/>
        <v>0</v>
      </c>
    </row>
    <row r="66" spans="2:54" ht="15" x14ac:dyDescent="0.2">
      <c r="B66" s="3">
        <v>0.52</v>
      </c>
      <c r="C66" s="3">
        <v>0.2</v>
      </c>
      <c r="D66" s="4">
        <v>0.2</v>
      </c>
      <c r="E66" s="5">
        <f t="shared" si="0"/>
        <v>0</v>
      </c>
      <c r="F66" s="6">
        <f t="shared" si="1"/>
        <v>0</v>
      </c>
      <c r="H66" s="3">
        <v>0.52</v>
      </c>
      <c r="I66" s="3">
        <v>0.2</v>
      </c>
      <c r="J66" s="4">
        <v>0.4</v>
      </c>
      <c r="K66" s="5">
        <f t="shared" si="2"/>
        <v>-0.16</v>
      </c>
      <c r="L66" s="6">
        <f t="shared" si="3"/>
        <v>0.04</v>
      </c>
      <c r="N66" s="3">
        <v>0.52</v>
      </c>
      <c r="O66" s="3">
        <v>0.2</v>
      </c>
      <c r="P66" s="4">
        <v>0.5</v>
      </c>
      <c r="Q66" s="5">
        <f t="shared" si="4"/>
        <v>-0.28799999999999998</v>
      </c>
      <c r="R66" s="6">
        <f t="shared" si="5"/>
        <v>1.2000000000000011E-2</v>
      </c>
      <c r="T66" s="3">
        <v>0.52</v>
      </c>
      <c r="U66" s="3">
        <v>0.3</v>
      </c>
      <c r="V66" s="4">
        <v>0.5</v>
      </c>
      <c r="W66" s="5">
        <f t="shared" si="6"/>
        <v>-0.192</v>
      </c>
      <c r="X66" s="6">
        <f t="shared" si="7"/>
        <v>8.0000000000000071E-3</v>
      </c>
      <c r="Z66" s="3">
        <v>0.52</v>
      </c>
      <c r="AA66" s="3">
        <v>0.5</v>
      </c>
      <c r="AB66" s="4">
        <v>0.5</v>
      </c>
      <c r="AC66" s="5">
        <f t="shared" si="8"/>
        <v>0</v>
      </c>
      <c r="AD66" s="6">
        <f t="shared" si="9"/>
        <v>0</v>
      </c>
      <c r="AF66" s="3">
        <v>0.52</v>
      </c>
      <c r="AG66" s="3">
        <v>0.7</v>
      </c>
      <c r="AH66" s="4">
        <v>0.5</v>
      </c>
      <c r="AI66" s="5">
        <f t="shared" si="10"/>
        <v>-0.15999999999999992</v>
      </c>
      <c r="AJ66" s="6">
        <f t="shared" si="11"/>
        <v>0</v>
      </c>
      <c r="AL66" s="3">
        <v>0.52</v>
      </c>
      <c r="AM66" s="3">
        <v>0.8</v>
      </c>
      <c r="AN66" s="4">
        <v>0.5</v>
      </c>
      <c r="AO66" s="5">
        <f t="shared" si="12"/>
        <v>-0.26</v>
      </c>
      <c r="AP66" s="6">
        <f t="shared" si="13"/>
        <v>0</v>
      </c>
      <c r="AR66" s="3">
        <v>0.52</v>
      </c>
      <c r="AS66" s="3">
        <v>0.8</v>
      </c>
      <c r="AT66" s="4">
        <v>0.7</v>
      </c>
      <c r="AU66" s="5">
        <f t="shared" si="14"/>
        <v>-7.4285714285714358E-2</v>
      </c>
      <c r="AV66" s="6">
        <f t="shared" si="15"/>
        <v>2.5714285714285728E-2</v>
      </c>
      <c r="AX66" s="3">
        <v>0.52</v>
      </c>
      <c r="AY66" s="3">
        <v>0.8</v>
      </c>
      <c r="AZ66" s="4">
        <v>0.8</v>
      </c>
      <c r="BA66" s="5">
        <f t="shared" si="16"/>
        <v>0</v>
      </c>
      <c r="BB66" s="6">
        <f t="shared" si="17"/>
        <v>0</v>
      </c>
    </row>
    <row r="67" spans="2:54" ht="15" x14ac:dyDescent="0.2">
      <c r="B67" s="3">
        <v>0.53</v>
      </c>
      <c r="C67" s="3">
        <v>0.2</v>
      </c>
      <c r="D67" s="4">
        <v>0.2</v>
      </c>
      <c r="E67" s="5">
        <f t="shared" si="0"/>
        <v>0</v>
      </c>
      <c r="F67" s="6">
        <f t="shared" si="1"/>
        <v>0</v>
      </c>
      <c r="H67" s="3">
        <v>0.53</v>
      </c>
      <c r="I67" s="3">
        <v>0.2</v>
      </c>
      <c r="J67" s="4">
        <v>0.4</v>
      </c>
      <c r="K67" s="5">
        <f t="shared" si="2"/>
        <v>-0.15666666666666668</v>
      </c>
      <c r="L67" s="6">
        <f t="shared" si="3"/>
        <v>4.3333333333333342E-2</v>
      </c>
      <c r="N67" s="3">
        <v>0.53</v>
      </c>
      <c r="O67" s="3">
        <v>0.2</v>
      </c>
      <c r="P67" s="4">
        <v>0.5</v>
      </c>
      <c r="Q67" s="5">
        <f t="shared" si="4"/>
        <v>-0.28199999999999997</v>
      </c>
      <c r="R67" s="6">
        <f t="shared" si="5"/>
        <v>1.8000000000000016E-2</v>
      </c>
      <c r="T67" s="3">
        <v>0.53</v>
      </c>
      <c r="U67" s="3">
        <v>0.3</v>
      </c>
      <c r="V67" s="4">
        <v>0.5</v>
      </c>
      <c r="W67" s="5">
        <f t="shared" si="6"/>
        <v>-0.188</v>
      </c>
      <c r="X67" s="6">
        <f t="shared" si="7"/>
        <v>1.2000000000000011E-2</v>
      </c>
      <c r="Z67" s="3">
        <v>0.53</v>
      </c>
      <c r="AA67" s="3">
        <v>0.5</v>
      </c>
      <c r="AB67" s="4">
        <v>0.5</v>
      </c>
      <c r="AC67" s="5">
        <f t="shared" si="8"/>
        <v>0</v>
      </c>
      <c r="AD67" s="6">
        <f t="shared" si="9"/>
        <v>0</v>
      </c>
      <c r="AF67" s="3">
        <v>0.53</v>
      </c>
      <c r="AG67" s="3">
        <v>0.7</v>
      </c>
      <c r="AH67" s="4">
        <v>0.5</v>
      </c>
      <c r="AI67" s="5">
        <f t="shared" si="10"/>
        <v>-0.1399999999999999</v>
      </c>
      <c r="AJ67" s="6">
        <f t="shared" si="11"/>
        <v>0</v>
      </c>
      <c r="AL67" s="3">
        <v>0.53</v>
      </c>
      <c r="AM67" s="3">
        <v>0.8</v>
      </c>
      <c r="AN67" s="4">
        <v>0.5</v>
      </c>
      <c r="AO67" s="5">
        <f t="shared" si="12"/>
        <v>-0.24</v>
      </c>
      <c r="AP67" s="6">
        <f t="shared" si="13"/>
        <v>0</v>
      </c>
      <c r="AR67" s="3">
        <v>0.53</v>
      </c>
      <c r="AS67" s="3">
        <v>0.8</v>
      </c>
      <c r="AT67" s="4">
        <v>0.7</v>
      </c>
      <c r="AU67" s="5">
        <f t="shared" si="14"/>
        <v>-7.5714285714285789E-2</v>
      </c>
      <c r="AV67" s="6">
        <f t="shared" si="15"/>
        <v>2.4285714285714299E-2</v>
      </c>
      <c r="AX67" s="3">
        <v>0.53</v>
      </c>
      <c r="AY67" s="3">
        <v>0.8</v>
      </c>
      <c r="AZ67" s="4">
        <v>0.8</v>
      </c>
      <c r="BA67" s="5">
        <f t="shared" si="16"/>
        <v>0</v>
      </c>
      <c r="BB67" s="6">
        <f t="shared" si="17"/>
        <v>0</v>
      </c>
    </row>
    <row r="68" spans="2:54" ht="15" x14ac:dyDescent="0.2">
      <c r="B68" s="3">
        <v>0.54</v>
      </c>
      <c r="C68" s="3">
        <v>0.2</v>
      </c>
      <c r="D68" s="4">
        <v>0.2</v>
      </c>
      <c r="E68" s="5">
        <f t="shared" si="0"/>
        <v>0</v>
      </c>
      <c r="F68" s="6">
        <f t="shared" si="1"/>
        <v>0</v>
      </c>
      <c r="H68" s="3">
        <v>0.54</v>
      </c>
      <c r="I68" s="3">
        <v>0.2</v>
      </c>
      <c r="J68" s="4">
        <v>0.4</v>
      </c>
      <c r="K68" s="5">
        <f t="shared" si="2"/>
        <v>-0.15333333333333332</v>
      </c>
      <c r="L68" s="6">
        <f t="shared" si="3"/>
        <v>4.6666666666666676E-2</v>
      </c>
      <c r="N68" s="3">
        <v>0.54</v>
      </c>
      <c r="O68" s="3">
        <v>0.2</v>
      </c>
      <c r="P68" s="4">
        <v>0.5</v>
      </c>
      <c r="Q68" s="5">
        <f t="shared" si="4"/>
        <v>-0.27599999999999997</v>
      </c>
      <c r="R68" s="6">
        <f t="shared" si="5"/>
        <v>2.4000000000000021E-2</v>
      </c>
      <c r="T68" s="3">
        <v>0.54</v>
      </c>
      <c r="U68" s="3">
        <v>0.3</v>
      </c>
      <c r="V68" s="4">
        <v>0.5</v>
      </c>
      <c r="W68" s="5">
        <f t="shared" si="6"/>
        <v>-0.184</v>
      </c>
      <c r="X68" s="6">
        <f t="shared" si="7"/>
        <v>1.6000000000000014E-2</v>
      </c>
      <c r="Z68" s="3">
        <v>0.54</v>
      </c>
      <c r="AA68" s="3">
        <v>0.5</v>
      </c>
      <c r="AB68" s="4">
        <v>0.5</v>
      </c>
      <c r="AC68" s="5">
        <f t="shared" si="8"/>
        <v>0</v>
      </c>
      <c r="AD68" s="6">
        <f t="shared" si="9"/>
        <v>0</v>
      </c>
      <c r="AF68" s="3">
        <v>0.54</v>
      </c>
      <c r="AG68" s="3">
        <v>0.7</v>
      </c>
      <c r="AH68" s="4">
        <v>0.5</v>
      </c>
      <c r="AI68" s="5">
        <f t="shared" si="10"/>
        <v>-0.11999999999999988</v>
      </c>
      <c r="AJ68" s="6">
        <f t="shared" si="11"/>
        <v>0</v>
      </c>
      <c r="AL68" s="3">
        <v>0.54</v>
      </c>
      <c r="AM68" s="3">
        <v>0.8</v>
      </c>
      <c r="AN68" s="4">
        <v>0.5</v>
      </c>
      <c r="AO68" s="5">
        <f t="shared" si="12"/>
        <v>-0.21999999999999997</v>
      </c>
      <c r="AP68" s="6">
        <f t="shared" si="13"/>
        <v>0</v>
      </c>
      <c r="AR68" s="3">
        <v>0.54</v>
      </c>
      <c r="AS68" s="3">
        <v>0.8</v>
      </c>
      <c r="AT68" s="4">
        <v>0.7</v>
      </c>
      <c r="AU68" s="5">
        <f t="shared" si="14"/>
        <v>-7.7142857142857221E-2</v>
      </c>
      <c r="AV68" s="6">
        <f t="shared" si="15"/>
        <v>2.2857142857142868E-2</v>
      </c>
      <c r="AX68" s="3">
        <v>0.54</v>
      </c>
      <c r="AY68" s="3">
        <v>0.8</v>
      </c>
      <c r="AZ68" s="4">
        <v>0.8</v>
      </c>
      <c r="BA68" s="5">
        <f t="shared" si="16"/>
        <v>0</v>
      </c>
      <c r="BB68" s="6">
        <f t="shared" si="17"/>
        <v>0</v>
      </c>
    </row>
    <row r="69" spans="2:54" ht="15" x14ac:dyDescent="0.2">
      <c r="B69" s="3">
        <v>0.55000000000000004</v>
      </c>
      <c r="C69" s="3">
        <v>0.2</v>
      </c>
      <c r="D69" s="4">
        <v>0.2</v>
      </c>
      <c r="E69" s="5">
        <f t="shared" si="0"/>
        <v>0</v>
      </c>
      <c r="F69" s="6">
        <f t="shared" si="1"/>
        <v>0</v>
      </c>
      <c r="H69" s="3">
        <v>0.55000000000000004</v>
      </c>
      <c r="I69" s="3">
        <v>0.2</v>
      </c>
      <c r="J69" s="4">
        <v>0.4</v>
      </c>
      <c r="K69" s="5">
        <f t="shared" si="2"/>
        <v>-0.15</v>
      </c>
      <c r="L69" s="6">
        <f t="shared" si="3"/>
        <v>5.000000000000001E-2</v>
      </c>
      <c r="N69" s="3">
        <v>0.55000000000000004</v>
      </c>
      <c r="O69" s="3">
        <v>0.2</v>
      </c>
      <c r="P69" s="4">
        <v>0.5</v>
      </c>
      <c r="Q69" s="5">
        <f t="shared" si="4"/>
        <v>-0.26999999999999996</v>
      </c>
      <c r="R69" s="6">
        <f t="shared" si="5"/>
        <v>3.0000000000000027E-2</v>
      </c>
      <c r="T69" s="3">
        <v>0.55000000000000004</v>
      </c>
      <c r="U69" s="3">
        <v>0.3</v>
      </c>
      <c r="V69" s="4">
        <v>0.5</v>
      </c>
      <c r="W69" s="5">
        <f t="shared" si="6"/>
        <v>-0.18</v>
      </c>
      <c r="X69" s="6">
        <f t="shared" si="7"/>
        <v>2.0000000000000018E-2</v>
      </c>
      <c r="Z69" s="3">
        <v>0.55000000000000004</v>
      </c>
      <c r="AA69" s="3">
        <v>0.5</v>
      </c>
      <c r="AB69" s="4">
        <v>0.5</v>
      </c>
      <c r="AC69" s="5">
        <f t="shared" si="8"/>
        <v>0</v>
      </c>
      <c r="AD69" s="6">
        <f t="shared" si="9"/>
        <v>0</v>
      </c>
      <c r="AF69" s="3">
        <v>0.55000000000000004</v>
      </c>
      <c r="AG69" s="3">
        <v>0.7</v>
      </c>
      <c r="AH69" s="4">
        <v>0.5</v>
      </c>
      <c r="AI69" s="5">
        <f t="shared" si="10"/>
        <v>-9.9999999999999867E-2</v>
      </c>
      <c r="AJ69" s="6">
        <f t="shared" si="11"/>
        <v>0</v>
      </c>
      <c r="AL69" s="3">
        <v>0.55000000000000004</v>
      </c>
      <c r="AM69" s="3">
        <v>0.8</v>
      </c>
      <c r="AN69" s="4">
        <v>0.5</v>
      </c>
      <c r="AO69" s="5">
        <f t="shared" si="12"/>
        <v>-0.19999999999999996</v>
      </c>
      <c r="AP69" s="6">
        <f t="shared" si="13"/>
        <v>0</v>
      </c>
      <c r="AR69" s="3">
        <v>0.55000000000000004</v>
      </c>
      <c r="AS69" s="3">
        <v>0.8</v>
      </c>
      <c r="AT69" s="4">
        <v>0.7</v>
      </c>
      <c r="AU69" s="5">
        <f t="shared" si="14"/>
        <v>-7.8571428571428653E-2</v>
      </c>
      <c r="AV69" s="6">
        <f t="shared" si="15"/>
        <v>2.1428571428571436E-2</v>
      </c>
      <c r="AX69" s="3">
        <v>0.55000000000000004</v>
      </c>
      <c r="AY69" s="3">
        <v>0.8</v>
      </c>
      <c r="AZ69" s="4">
        <v>0.8</v>
      </c>
      <c r="BA69" s="5">
        <f t="shared" si="16"/>
        <v>0</v>
      </c>
      <c r="BB69" s="6">
        <f t="shared" si="17"/>
        <v>0</v>
      </c>
    </row>
    <row r="70" spans="2:54" ht="15" x14ac:dyDescent="0.2">
      <c r="B70" s="3">
        <v>0.56000000000000005</v>
      </c>
      <c r="C70" s="3">
        <v>0.2</v>
      </c>
      <c r="D70" s="4">
        <v>0.2</v>
      </c>
      <c r="E70" s="5">
        <f t="shared" si="0"/>
        <v>0</v>
      </c>
      <c r="F70" s="6">
        <f t="shared" si="1"/>
        <v>0</v>
      </c>
      <c r="H70" s="3">
        <v>0.56000000000000005</v>
      </c>
      <c r="I70" s="3">
        <v>0.2</v>
      </c>
      <c r="J70" s="4">
        <v>0.4</v>
      </c>
      <c r="K70" s="5">
        <f t="shared" si="2"/>
        <v>-0.14666666666666667</v>
      </c>
      <c r="L70" s="6">
        <f t="shared" si="3"/>
        <v>5.3333333333333351E-2</v>
      </c>
      <c r="N70" s="3">
        <v>0.56000000000000005</v>
      </c>
      <c r="O70" s="3">
        <v>0.2</v>
      </c>
      <c r="P70" s="4">
        <v>0.5</v>
      </c>
      <c r="Q70" s="5">
        <f t="shared" si="4"/>
        <v>-0.26399999999999996</v>
      </c>
      <c r="R70" s="6">
        <f t="shared" si="5"/>
        <v>3.6000000000000032E-2</v>
      </c>
      <c r="T70" s="3">
        <v>0.56000000000000005</v>
      </c>
      <c r="U70" s="3">
        <v>0.3</v>
      </c>
      <c r="V70" s="4">
        <v>0.5</v>
      </c>
      <c r="W70" s="5">
        <f t="shared" si="6"/>
        <v>-0.17599999999999999</v>
      </c>
      <c r="X70" s="6">
        <f t="shared" si="7"/>
        <v>2.4000000000000021E-2</v>
      </c>
      <c r="Z70" s="3">
        <v>0.56000000000000005</v>
      </c>
      <c r="AA70" s="3">
        <v>0.5</v>
      </c>
      <c r="AB70" s="4">
        <v>0.5</v>
      </c>
      <c r="AC70" s="5">
        <f t="shared" si="8"/>
        <v>0</v>
      </c>
      <c r="AD70" s="6">
        <f t="shared" si="9"/>
        <v>0</v>
      </c>
      <c r="AF70" s="3">
        <v>0.56000000000000005</v>
      </c>
      <c r="AG70" s="3">
        <v>0.7</v>
      </c>
      <c r="AH70" s="4">
        <v>0.5</v>
      </c>
      <c r="AI70" s="5">
        <f t="shared" si="10"/>
        <v>-7.9999999999999849E-2</v>
      </c>
      <c r="AJ70" s="6">
        <f t="shared" si="11"/>
        <v>0</v>
      </c>
      <c r="AL70" s="3">
        <v>0.56000000000000005</v>
      </c>
      <c r="AM70" s="3">
        <v>0.8</v>
      </c>
      <c r="AN70" s="4">
        <v>0.5</v>
      </c>
      <c r="AO70" s="5">
        <f t="shared" si="12"/>
        <v>-0.17999999999999994</v>
      </c>
      <c r="AP70" s="6">
        <f t="shared" si="13"/>
        <v>0</v>
      </c>
      <c r="AR70" s="3">
        <v>0.56000000000000005</v>
      </c>
      <c r="AS70" s="3">
        <v>0.8</v>
      </c>
      <c r="AT70" s="4">
        <v>0.7</v>
      </c>
      <c r="AU70" s="5">
        <f t="shared" si="14"/>
        <v>-8.0000000000000085E-2</v>
      </c>
      <c r="AV70" s="6">
        <f t="shared" si="15"/>
        <v>2.0000000000000004E-2</v>
      </c>
      <c r="AX70" s="3">
        <v>0.56000000000000005</v>
      </c>
      <c r="AY70" s="3">
        <v>0.8</v>
      </c>
      <c r="AZ70" s="4">
        <v>0.8</v>
      </c>
      <c r="BA70" s="5">
        <f t="shared" si="16"/>
        <v>0</v>
      </c>
      <c r="BB70" s="6">
        <f t="shared" si="17"/>
        <v>0</v>
      </c>
    </row>
    <row r="71" spans="2:54" ht="15" x14ac:dyDescent="0.2">
      <c r="B71" s="3">
        <v>0.56999999999999995</v>
      </c>
      <c r="C71" s="3">
        <v>0.2</v>
      </c>
      <c r="D71" s="4">
        <v>0.2</v>
      </c>
      <c r="E71" s="5">
        <f t="shared" si="0"/>
        <v>0</v>
      </c>
      <c r="F71" s="6">
        <f t="shared" si="1"/>
        <v>0</v>
      </c>
      <c r="H71" s="3">
        <v>0.56999999999999995</v>
      </c>
      <c r="I71" s="3">
        <v>0.2</v>
      </c>
      <c r="J71" s="4">
        <v>0.4</v>
      </c>
      <c r="K71" s="5">
        <f t="shared" si="2"/>
        <v>-0.14333333333333337</v>
      </c>
      <c r="L71" s="6">
        <f t="shared" si="3"/>
        <v>5.666666666666665E-2</v>
      </c>
      <c r="N71" s="3">
        <v>0.56999999999999995</v>
      </c>
      <c r="O71" s="3">
        <v>0.2</v>
      </c>
      <c r="P71" s="4">
        <v>0.5</v>
      </c>
      <c r="Q71" s="5">
        <f t="shared" si="4"/>
        <v>-0.25800000000000001</v>
      </c>
      <c r="R71" s="6">
        <f t="shared" si="5"/>
        <v>4.1999999999999968E-2</v>
      </c>
      <c r="T71" s="3">
        <v>0.56999999999999995</v>
      </c>
      <c r="U71" s="3">
        <v>0.3</v>
      </c>
      <c r="V71" s="4">
        <v>0.5</v>
      </c>
      <c r="W71" s="5">
        <f t="shared" si="6"/>
        <v>-0.17200000000000004</v>
      </c>
      <c r="X71" s="6">
        <f t="shared" si="7"/>
        <v>2.7999999999999983E-2</v>
      </c>
      <c r="Z71" s="3">
        <v>0.56999999999999995</v>
      </c>
      <c r="AA71" s="3">
        <v>0.5</v>
      </c>
      <c r="AB71" s="4">
        <v>0.5</v>
      </c>
      <c r="AC71" s="5">
        <f t="shared" si="8"/>
        <v>0</v>
      </c>
      <c r="AD71" s="6">
        <f t="shared" si="9"/>
        <v>0</v>
      </c>
      <c r="AF71" s="3">
        <v>0.56999999999999995</v>
      </c>
      <c r="AG71" s="3">
        <v>0.7</v>
      </c>
      <c r="AH71" s="4">
        <v>0.5</v>
      </c>
      <c r="AI71" s="5">
        <f t="shared" si="10"/>
        <v>-6.0000000000000053E-2</v>
      </c>
      <c r="AJ71" s="6">
        <f t="shared" si="11"/>
        <v>0</v>
      </c>
      <c r="AL71" s="3">
        <v>0.56999999999999995</v>
      </c>
      <c r="AM71" s="3">
        <v>0.8</v>
      </c>
      <c r="AN71" s="4">
        <v>0.5</v>
      </c>
      <c r="AO71" s="5">
        <f t="shared" si="12"/>
        <v>-0.16000000000000014</v>
      </c>
      <c r="AP71" s="6">
        <f t="shared" si="13"/>
        <v>0</v>
      </c>
      <c r="AR71" s="3">
        <v>0.56999999999999995</v>
      </c>
      <c r="AS71" s="3">
        <v>0.8</v>
      </c>
      <c r="AT71" s="4">
        <v>0.7</v>
      </c>
      <c r="AU71" s="5">
        <f t="shared" si="14"/>
        <v>-8.1428571428571503E-2</v>
      </c>
      <c r="AV71" s="6">
        <f t="shared" si="15"/>
        <v>1.8571428571428589E-2</v>
      </c>
      <c r="AX71" s="3">
        <v>0.56999999999999995</v>
      </c>
      <c r="AY71" s="3">
        <v>0.8</v>
      </c>
      <c r="AZ71" s="4">
        <v>0.8</v>
      </c>
      <c r="BA71" s="5">
        <f t="shared" si="16"/>
        <v>0</v>
      </c>
      <c r="BB71" s="6">
        <f t="shared" si="17"/>
        <v>0</v>
      </c>
    </row>
    <row r="72" spans="2:54" ht="15" x14ac:dyDescent="0.2">
      <c r="B72" s="3">
        <v>0.57999999999999996</v>
      </c>
      <c r="C72" s="3">
        <v>0.2</v>
      </c>
      <c r="D72" s="4">
        <v>0.2</v>
      </c>
      <c r="E72" s="5">
        <f t="shared" si="0"/>
        <v>0</v>
      </c>
      <c r="F72" s="6">
        <f t="shared" si="1"/>
        <v>0</v>
      </c>
      <c r="H72" s="3">
        <v>0.57999999999999996</v>
      </c>
      <c r="I72" s="3">
        <v>0.2</v>
      </c>
      <c r="J72" s="4">
        <v>0.4</v>
      </c>
      <c r="K72" s="5">
        <f t="shared" si="2"/>
        <v>-0.14000000000000001</v>
      </c>
      <c r="L72" s="6">
        <f t="shared" si="3"/>
        <v>5.9999999999999984E-2</v>
      </c>
      <c r="N72" s="3">
        <v>0.57999999999999996</v>
      </c>
      <c r="O72" s="3">
        <v>0.2</v>
      </c>
      <c r="P72" s="4">
        <v>0.5</v>
      </c>
      <c r="Q72" s="5">
        <f t="shared" si="4"/>
        <v>-0.252</v>
      </c>
      <c r="R72" s="6">
        <f t="shared" si="5"/>
        <v>4.7999999999999973E-2</v>
      </c>
      <c r="T72" s="3">
        <v>0.57999999999999996</v>
      </c>
      <c r="U72" s="3">
        <v>0.3</v>
      </c>
      <c r="V72" s="4">
        <v>0.5</v>
      </c>
      <c r="W72" s="5">
        <f t="shared" si="6"/>
        <v>-0.16800000000000004</v>
      </c>
      <c r="X72" s="6">
        <f t="shared" si="7"/>
        <v>3.1999999999999987E-2</v>
      </c>
      <c r="Z72" s="3">
        <v>0.57999999999999996</v>
      </c>
      <c r="AA72" s="3">
        <v>0.5</v>
      </c>
      <c r="AB72" s="4">
        <v>0.5</v>
      </c>
      <c r="AC72" s="5">
        <f t="shared" si="8"/>
        <v>0</v>
      </c>
      <c r="AD72" s="6">
        <f t="shared" si="9"/>
        <v>0</v>
      </c>
      <c r="AF72" s="3">
        <v>0.57999999999999996</v>
      </c>
      <c r="AG72" s="3">
        <v>0.7</v>
      </c>
      <c r="AH72" s="4">
        <v>0.5</v>
      </c>
      <c r="AI72" s="5">
        <f t="shared" si="10"/>
        <v>-4.0000000000000036E-2</v>
      </c>
      <c r="AJ72" s="6">
        <f t="shared" si="11"/>
        <v>0</v>
      </c>
      <c r="AL72" s="3">
        <v>0.57999999999999996</v>
      </c>
      <c r="AM72" s="3">
        <v>0.8</v>
      </c>
      <c r="AN72" s="4">
        <v>0.5</v>
      </c>
      <c r="AO72" s="5">
        <f t="shared" si="12"/>
        <v>-0.14000000000000012</v>
      </c>
      <c r="AP72" s="6">
        <f t="shared" si="13"/>
        <v>0</v>
      </c>
      <c r="AR72" s="3">
        <v>0.57999999999999996</v>
      </c>
      <c r="AS72" s="3">
        <v>0.8</v>
      </c>
      <c r="AT72" s="4">
        <v>0.7</v>
      </c>
      <c r="AU72" s="5">
        <f t="shared" si="14"/>
        <v>-8.2857142857142935E-2</v>
      </c>
      <c r="AV72" s="6">
        <f t="shared" si="15"/>
        <v>1.7142857142857158E-2</v>
      </c>
      <c r="AX72" s="3">
        <v>0.57999999999999996</v>
      </c>
      <c r="AY72" s="3">
        <v>0.8</v>
      </c>
      <c r="AZ72" s="4">
        <v>0.8</v>
      </c>
      <c r="BA72" s="5">
        <f t="shared" si="16"/>
        <v>0</v>
      </c>
      <c r="BB72" s="6">
        <f t="shared" si="17"/>
        <v>0</v>
      </c>
    </row>
    <row r="73" spans="2:54" ht="15" x14ac:dyDescent="0.2">
      <c r="B73" s="3">
        <v>0.59</v>
      </c>
      <c r="C73" s="3">
        <v>0.2</v>
      </c>
      <c r="D73" s="4">
        <v>0.2</v>
      </c>
      <c r="E73" s="5">
        <f t="shared" si="0"/>
        <v>0</v>
      </c>
      <c r="F73" s="6">
        <f t="shared" si="1"/>
        <v>0</v>
      </c>
      <c r="H73" s="3">
        <v>0.59</v>
      </c>
      <c r="I73" s="3">
        <v>0.2</v>
      </c>
      <c r="J73" s="4">
        <v>0.4</v>
      </c>
      <c r="K73" s="5">
        <f t="shared" si="2"/>
        <v>-0.13666666666666669</v>
      </c>
      <c r="L73" s="6">
        <f t="shared" si="3"/>
        <v>6.3333333333333325E-2</v>
      </c>
      <c r="N73" s="3">
        <v>0.59</v>
      </c>
      <c r="O73" s="3">
        <v>0.2</v>
      </c>
      <c r="P73" s="4">
        <v>0.5</v>
      </c>
      <c r="Q73" s="5">
        <f t="shared" si="4"/>
        <v>-0.246</v>
      </c>
      <c r="R73" s="6">
        <f t="shared" si="5"/>
        <v>5.3999999999999979E-2</v>
      </c>
      <c r="T73" s="3">
        <v>0.59</v>
      </c>
      <c r="U73" s="3">
        <v>0.3</v>
      </c>
      <c r="V73" s="4">
        <v>0.5</v>
      </c>
      <c r="W73" s="5">
        <f t="shared" si="6"/>
        <v>-0.16400000000000003</v>
      </c>
      <c r="X73" s="6">
        <f t="shared" si="7"/>
        <v>3.599999999999999E-2</v>
      </c>
      <c r="Z73" s="3">
        <v>0.59</v>
      </c>
      <c r="AA73" s="3">
        <v>0.5</v>
      </c>
      <c r="AB73" s="4">
        <v>0.5</v>
      </c>
      <c r="AC73" s="5">
        <f t="shared" si="8"/>
        <v>0</v>
      </c>
      <c r="AD73" s="6">
        <f t="shared" si="9"/>
        <v>0</v>
      </c>
      <c r="AF73" s="3">
        <v>0.59</v>
      </c>
      <c r="AG73" s="3">
        <v>0.7</v>
      </c>
      <c r="AH73" s="4">
        <v>0.5</v>
      </c>
      <c r="AI73" s="5">
        <f t="shared" si="10"/>
        <v>-2.0000000000000018E-2</v>
      </c>
      <c r="AJ73" s="6">
        <f t="shared" si="11"/>
        <v>0</v>
      </c>
      <c r="AL73" s="3">
        <v>0.59</v>
      </c>
      <c r="AM73" s="3">
        <v>0.8</v>
      </c>
      <c r="AN73" s="4">
        <v>0.5</v>
      </c>
      <c r="AO73" s="5">
        <f t="shared" si="12"/>
        <v>-0.12000000000000011</v>
      </c>
      <c r="AP73" s="6">
        <f t="shared" si="13"/>
        <v>0</v>
      </c>
      <c r="AR73" s="3">
        <v>0.59</v>
      </c>
      <c r="AS73" s="3">
        <v>0.8</v>
      </c>
      <c r="AT73" s="4">
        <v>0.7</v>
      </c>
      <c r="AU73" s="5">
        <f t="shared" si="14"/>
        <v>-8.4285714285714367E-2</v>
      </c>
      <c r="AV73" s="6">
        <f t="shared" si="15"/>
        <v>1.5714285714285726E-2</v>
      </c>
      <c r="AX73" s="3">
        <v>0.59</v>
      </c>
      <c r="AY73" s="3">
        <v>0.8</v>
      </c>
      <c r="AZ73" s="4">
        <v>0.8</v>
      </c>
      <c r="BA73" s="5">
        <f t="shared" si="16"/>
        <v>0</v>
      </c>
      <c r="BB73" s="6">
        <f t="shared" si="17"/>
        <v>0</v>
      </c>
    </row>
    <row r="74" spans="2:54" ht="15" x14ac:dyDescent="0.2">
      <c r="B74" s="3">
        <v>0.6</v>
      </c>
      <c r="C74" s="3">
        <v>0.2</v>
      </c>
      <c r="D74" s="4">
        <v>0.2</v>
      </c>
      <c r="E74" s="5">
        <f t="shared" si="0"/>
        <v>0</v>
      </c>
      <c r="F74" s="6">
        <f t="shared" si="1"/>
        <v>0</v>
      </c>
      <c r="H74" s="3">
        <v>0.6</v>
      </c>
      <c r="I74" s="3">
        <v>0.2</v>
      </c>
      <c r="J74" s="4">
        <v>0.4</v>
      </c>
      <c r="K74" s="5">
        <f t="shared" si="2"/>
        <v>-0.13333333333333336</v>
      </c>
      <c r="L74" s="6">
        <f t="shared" si="3"/>
        <v>6.6666666666666666E-2</v>
      </c>
      <c r="N74" s="3">
        <v>0.6</v>
      </c>
      <c r="O74" s="3">
        <v>0.2</v>
      </c>
      <c r="P74" s="4">
        <v>0.5</v>
      </c>
      <c r="Q74" s="5">
        <f t="shared" si="4"/>
        <v>-0.24</v>
      </c>
      <c r="R74" s="6">
        <f t="shared" si="5"/>
        <v>5.9999999999999984E-2</v>
      </c>
      <c r="T74" s="3">
        <v>0.6</v>
      </c>
      <c r="U74" s="3">
        <v>0.3</v>
      </c>
      <c r="V74" s="4">
        <v>0.5</v>
      </c>
      <c r="W74" s="5">
        <f t="shared" si="6"/>
        <v>-0.16000000000000003</v>
      </c>
      <c r="X74" s="6">
        <f t="shared" si="7"/>
        <v>3.9999999999999994E-2</v>
      </c>
      <c r="Z74" s="3">
        <v>0.6</v>
      </c>
      <c r="AA74" s="3">
        <v>0.5</v>
      </c>
      <c r="AB74" s="4">
        <v>0.5</v>
      </c>
      <c r="AC74" s="5">
        <f t="shared" si="8"/>
        <v>0</v>
      </c>
      <c r="AD74" s="6">
        <f t="shared" si="9"/>
        <v>0</v>
      </c>
      <c r="AF74" s="3">
        <v>0.6</v>
      </c>
      <c r="AG74" s="3">
        <v>0.7</v>
      </c>
      <c r="AH74" s="4">
        <v>0.5</v>
      </c>
      <c r="AI74" s="5">
        <f t="shared" si="10"/>
        <v>0</v>
      </c>
      <c r="AJ74" s="6">
        <f t="shared" si="11"/>
        <v>0</v>
      </c>
      <c r="AL74" s="3">
        <v>0.6</v>
      </c>
      <c r="AM74" s="3">
        <v>0.8</v>
      </c>
      <c r="AN74" s="4">
        <v>0.5</v>
      </c>
      <c r="AO74" s="5">
        <f t="shared" si="12"/>
        <v>-0.10000000000000009</v>
      </c>
      <c r="AP74" s="6">
        <f t="shared" si="13"/>
        <v>0</v>
      </c>
      <c r="AR74" s="3">
        <v>0.6</v>
      </c>
      <c r="AS74" s="3">
        <v>0.8</v>
      </c>
      <c r="AT74" s="4">
        <v>0.7</v>
      </c>
      <c r="AU74" s="5">
        <f t="shared" si="14"/>
        <v>-8.5714285714285798E-2</v>
      </c>
      <c r="AV74" s="6">
        <f t="shared" si="15"/>
        <v>1.4285714285714297E-2</v>
      </c>
      <c r="AX74" s="3">
        <v>0.6</v>
      </c>
      <c r="AY74" s="3">
        <v>0.8</v>
      </c>
      <c r="AZ74" s="4">
        <v>0.8</v>
      </c>
      <c r="BA74" s="5">
        <f t="shared" si="16"/>
        <v>0</v>
      </c>
      <c r="BB74" s="6">
        <f t="shared" si="17"/>
        <v>0</v>
      </c>
    </row>
    <row r="75" spans="2:54" ht="15" x14ac:dyDescent="0.2">
      <c r="B75" s="3">
        <v>0.61</v>
      </c>
      <c r="C75" s="3">
        <v>0.2</v>
      </c>
      <c r="D75" s="4">
        <v>0.2</v>
      </c>
      <c r="E75" s="5">
        <f t="shared" si="0"/>
        <v>0</v>
      </c>
      <c r="F75" s="6">
        <f t="shared" si="1"/>
        <v>0</v>
      </c>
      <c r="H75" s="3">
        <v>0.61</v>
      </c>
      <c r="I75" s="3">
        <v>0.2</v>
      </c>
      <c r="J75" s="4">
        <v>0.4</v>
      </c>
      <c r="K75" s="5">
        <f t="shared" si="2"/>
        <v>-0.13</v>
      </c>
      <c r="L75" s="6">
        <f t="shared" si="3"/>
        <v>6.9999999999999993E-2</v>
      </c>
      <c r="N75" s="3">
        <v>0.61</v>
      </c>
      <c r="O75" s="3">
        <v>0.2</v>
      </c>
      <c r="P75" s="4">
        <v>0.5</v>
      </c>
      <c r="Q75" s="5">
        <f t="shared" si="4"/>
        <v>-0.23399999999999999</v>
      </c>
      <c r="R75" s="6">
        <f t="shared" si="5"/>
        <v>6.5999999999999989E-2</v>
      </c>
      <c r="T75" s="3">
        <v>0.61</v>
      </c>
      <c r="U75" s="3">
        <v>0.3</v>
      </c>
      <c r="V75" s="4">
        <v>0.5</v>
      </c>
      <c r="W75" s="5">
        <f t="shared" si="6"/>
        <v>-0.15600000000000003</v>
      </c>
      <c r="X75" s="6">
        <f t="shared" si="7"/>
        <v>4.3999999999999997E-2</v>
      </c>
      <c r="Z75" s="3">
        <v>0.61</v>
      </c>
      <c r="AA75" s="3">
        <v>0.5</v>
      </c>
      <c r="AB75" s="4">
        <v>0.5</v>
      </c>
      <c r="AC75" s="5">
        <f t="shared" si="8"/>
        <v>0</v>
      </c>
      <c r="AD75" s="6">
        <f t="shared" si="9"/>
        <v>0</v>
      </c>
      <c r="AF75" s="3">
        <v>0.61</v>
      </c>
      <c r="AG75" s="3">
        <v>0.7</v>
      </c>
      <c r="AH75" s="4">
        <v>0.5</v>
      </c>
      <c r="AI75" s="5">
        <f t="shared" si="10"/>
        <v>2.0000000000000018E-2</v>
      </c>
      <c r="AJ75" s="6">
        <f t="shared" si="11"/>
        <v>0</v>
      </c>
      <c r="AL75" s="3">
        <v>0.61</v>
      </c>
      <c r="AM75" s="3">
        <v>0.8</v>
      </c>
      <c r="AN75" s="4">
        <v>0.5</v>
      </c>
      <c r="AO75" s="5">
        <f t="shared" si="12"/>
        <v>-8.0000000000000071E-2</v>
      </c>
      <c r="AP75" s="6">
        <f t="shared" si="13"/>
        <v>0</v>
      </c>
      <c r="AR75" s="3">
        <v>0.61</v>
      </c>
      <c r="AS75" s="3">
        <v>0.8</v>
      </c>
      <c r="AT75" s="4">
        <v>0.7</v>
      </c>
      <c r="AU75" s="5">
        <f t="shared" si="14"/>
        <v>-8.714285714285723E-2</v>
      </c>
      <c r="AV75" s="6">
        <f t="shared" si="15"/>
        <v>1.2857142857142864E-2</v>
      </c>
      <c r="AX75" s="3">
        <v>0.61</v>
      </c>
      <c r="AY75" s="3">
        <v>0.8</v>
      </c>
      <c r="AZ75" s="4">
        <v>0.8</v>
      </c>
      <c r="BA75" s="5">
        <f t="shared" si="16"/>
        <v>0</v>
      </c>
      <c r="BB75" s="6">
        <f t="shared" si="17"/>
        <v>0</v>
      </c>
    </row>
    <row r="76" spans="2:54" ht="15" x14ac:dyDescent="0.2">
      <c r="B76" s="3">
        <v>0.62</v>
      </c>
      <c r="C76" s="3">
        <v>0.2</v>
      </c>
      <c r="D76" s="4">
        <v>0.2</v>
      </c>
      <c r="E76" s="5">
        <f t="shared" si="0"/>
        <v>0</v>
      </c>
      <c r="F76" s="6">
        <f t="shared" si="1"/>
        <v>0</v>
      </c>
      <c r="H76" s="3">
        <v>0.62</v>
      </c>
      <c r="I76" s="3">
        <v>0.2</v>
      </c>
      <c r="J76" s="4">
        <v>0.4</v>
      </c>
      <c r="K76" s="5">
        <f t="shared" si="2"/>
        <v>-0.12666666666666668</v>
      </c>
      <c r="L76" s="6">
        <f t="shared" si="3"/>
        <v>7.3333333333333334E-2</v>
      </c>
      <c r="N76" s="3">
        <v>0.62</v>
      </c>
      <c r="O76" s="3">
        <v>0.2</v>
      </c>
      <c r="P76" s="4">
        <v>0.5</v>
      </c>
      <c r="Q76" s="5">
        <f t="shared" si="4"/>
        <v>-0.22799999999999998</v>
      </c>
      <c r="R76" s="6">
        <f t="shared" si="5"/>
        <v>7.1999999999999995E-2</v>
      </c>
      <c r="T76" s="3">
        <v>0.62</v>
      </c>
      <c r="U76" s="3">
        <v>0.3</v>
      </c>
      <c r="V76" s="4">
        <v>0.5</v>
      </c>
      <c r="W76" s="5">
        <f t="shared" si="6"/>
        <v>-0.15200000000000002</v>
      </c>
      <c r="X76" s="6">
        <f t="shared" si="7"/>
        <v>4.8000000000000001E-2</v>
      </c>
      <c r="Z76" s="3">
        <v>0.62</v>
      </c>
      <c r="AA76" s="3">
        <v>0.5</v>
      </c>
      <c r="AB76" s="4">
        <v>0.5</v>
      </c>
      <c r="AC76" s="5">
        <f t="shared" si="8"/>
        <v>0</v>
      </c>
      <c r="AD76" s="6">
        <f t="shared" si="9"/>
        <v>0</v>
      </c>
      <c r="AF76" s="3">
        <v>0.62</v>
      </c>
      <c r="AG76" s="3">
        <v>0.7</v>
      </c>
      <c r="AH76" s="4">
        <v>0.5</v>
      </c>
      <c r="AI76" s="5">
        <f t="shared" si="10"/>
        <v>4.0000000000000036E-2</v>
      </c>
      <c r="AJ76" s="6">
        <f t="shared" si="11"/>
        <v>0</v>
      </c>
      <c r="AL76" s="3">
        <v>0.62</v>
      </c>
      <c r="AM76" s="3">
        <v>0.8</v>
      </c>
      <c r="AN76" s="4">
        <v>0.5</v>
      </c>
      <c r="AO76" s="5">
        <f t="shared" si="12"/>
        <v>-6.0000000000000053E-2</v>
      </c>
      <c r="AP76" s="6">
        <f t="shared" si="13"/>
        <v>0</v>
      </c>
      <c r="AR76" s="3">
        <v>0.62</v>
      </c>
      <c r="AS76" s="3">
        <v>0.8</v>
      </c>
      <c r="AT76" s="4">
        <v>0.7</v>
      </c>
      <c r="AU76" s="5">
        <f t="shared" si="14"/>
        <v>-8.8571428571428662E-2</v>
      </c>
      <c r="AV76" s="6">
        <f t="shared" si="15"/>
        <v>1.1428571428571434E-2</v>
      </c>
      <c r="AX76" s="3">
        <v>0.62</v>
      </c>
      <c r="AY76" s="3">
        <v>0.8</v>
      </c>
      <c r="AZ76" s="4">
        <v>0.8</v>
      </c>
      <c r="BA76" s="5">
        <f t="shared" si="16"/>
        <v>0</v>
      </c>
      <c r="BB76" s="6">
        <f t="shared" si="17"/>
        <v>0</v>
      </c>
    </row>
    <row r="77" spans="2:54" ht="15" x14ac:dyDescent="0.2">
      <c r="B77" s="3">
        <v>0.63</v>
      </c>
      <c r="C77" s="3">
        <v>0.2</v>
      </c>
      <c r="D77" s="4">
        <v>0.2</v>
      </c>
      <c r="E77" s="5">
        <f t="shared" si="0"/>
        <v>0</v>
      </c>
      <c r="F77" s="6">
        <f t="shared" si="1"/>
        <v>0</v>
      </c>
      <c r="H77" s="3">
        <v>0.63</v>
      </c>
      <c r="I77" s="3">
        <v>0.2</v>
      </c>
      <c r="J77" s="4">
        <v>0.4</v>
      </c>
      <c r="K77" s="5">
        <f t="shared" si="2"/>
        <v>-0.12333333333333334</v>
      </c>
      <c r="L77" s="6">
        <f t="shared" si="3"/>
        <v>7.6666666666666675E-2</v>
      </c>
      <c r="N77" s="3">
        <v>0.63</v>
      </c>
      <c r="O77" s="3">
        <v>0.2</v>
      </c>
      <c r="P77" s="4">
        <v>0.5</v>
      </c>
      <c r="Q77" s="5">
        <f t="shared" si="4"/>
        <v>-0.22199999999999998</v>
      </c>
      <c r="R77" s="6">
        <f t="shared" si="5"/>
        <v>7.8E-2</v>
      </c>
      <c r="T77" s="3">
        <v>0.63</v>
      </c>
      <c r="U77" s="3">
        <v>0.3</v>
      </c>
      <c r="V77" s="4">
        <v>0.5</v>
      </c>
      <c r="W77" s="5">
        <f t="shared" si="6"/>
        <v>-0.14800000000000002</v>
      </c>
      <c r="X77" s="6">
        <f t="shared" si="7"/>
        <v>5.2000000000000005E-2</v>
      </c>
      <c r="Z77" s="3">
        <v>0.63</v>
      </c>
      <c r="AA77" s="3">
        <v>0.5</v>
      </c>
      <c r="AB77" s="4">
        <v>0.5</v>
      </c>
      <c r="AC77" s="5">
        <f t="shared" si="8"/>
        <v>0</v>
      </c>
      <c r="AD77" s="6">
        <f t="shared" si="9"/>
        <v>0</v>
      </c>
      <c r="AF77" s="3">
        <v>0.63</v>
      </c>
      <c r="AG77" s="3">
        <v>0.7</v>
      </c>
      <c r="AH77" s="4">
        <v>0.5</v>
      </c>
      <c r="AI77" s="5">
        <f t="shared" si="10"/>
        <v>6.0000000000000053E-2</v>
      </c>
      <c r="AJ77" s="6">
        <f t="shared" si="11"/>
        <v>0</v>
      </c>
      <c r="AL77" s="3">
        <v>0.63</v>
      </c>
      <c r="AM77" s="3">
        <v>0.8</v>
      </c>
      <c r="AN77" s="4">
        <v>0.5</v>
      </c>
      <c r="AO77" s="5">
        <f t="shared" si="12"/>
        <v>-4.0000000000000036E-2</v>
      </c>
      <c r="AP77" s="6">
        <f t="shared" si="13"/>
        <v>0</v>
      </c>
      <c r="AR77" s="3">
        <v>0.63</v>
      </c>
      <c r="AS77" s="3">
        <v>0.8</v>
      </c>
      <c r="AT77" s="4">
        <v>0.7</v>
      </c>
      <c r="AU77" s="5">
        <f t="shared" si="14"/>
        <v>-9.000000000000008E-2</v>
      </c>
      <c r="AV77" s="6">
        <f t="shared" si="15"/>
        <v>1.0000000000000002E-2</v>
      </c>
      <c r="AX77" s="3">
        <v>0.63</v>
      </c>
      <c r="AY77" s="3">
        <v>0.8</v>
      </c>
      <c r="AZ77" s="4">
        <v>0.8</v>
      </c>
      <c r="BA77" s="5">
        <f t="shared" si="16"/>
        <v>0</v>
      </c>
      <c r="BB77" s="6">
        <f t="shared" si="17"/>
        <v>0</v>
      </c>
    </row>
    <row r="78" spans="2:54" ht="15" x14ac:dyDescent="0.2">
      <c r="B78" s="3">
        <v>0.64</v>
      </c>
      <c r="C78" s="3">
        <v>0.2</v>
      </c>
      <c r="D78" s="4">
        <v>0.2</v>
      </c>
      <c r="E78" s="5">
        <f t="shared" si="0"/>
        <v>0</v>
      </c>
      <c r="F78" s="6">
        <f t="shared" si="1"/>
        <v>0</v>
      </c>
      <c r="H78" s="3">
        <v>0.64</v>
      </c>
      <c r="I78" s="3">
        <v>0.2</v>
      </c>
      <c r="J78" s="4">
        <v>0.4</v>
      </c>
      <c r="K78" s="5">
        <f t="shared" si="2"/>
        <v>-0.12000000000000001</v>
      </c>
      <c r="L78" s="6">
        <f t="shared" si="3"/>
        <v>0.08</v>
      </c>
      <c r="N78" s="3">
        <v>0.64</v>
      </c>
      <c r="O78" s="3">
        <v>0.2</v>
      </c>
      <c r="P78" s="4">
        <v>0.5</v>
      </c>
      <c r="Q78" s="5">
        <f t="shared" si="4"/>
        <v>-0.21599999999999997</v>
      </c>
      <c r="R78" s="6">
        <f t="shared" si="5"/>
        <v>8.4000000000000005E-2</v>
      </c>
      <c r="T78" s="3">
        <v>0.64</v>
      </c>
      <c r="U78" s="3">
        <v>0.3</v>
      </c>
      <c r="V78" s="4">
        <v>0.5</v>
      </c>
      <c r="W78" s="5">
        <f t="shared" si="6"/>
        <v>-0.14400000000000002</v>
      </c>
      <c r="X78" s="6">
        <f t="shared" si="7"/>
        <v>5.6000000000000008E-2</v>
      </c>
      <c r="Z78" s="3">
        <v>0.64</v>
      </c>
      <c r="AA78" s="3">
        <v>0.5</v>
      </c>
      <c r="AB78" s="4">
        <v>0.5</v>
      </c>
      <c r="AC78" s="5">
        <f t="shared" si="8"/>
        <v>0</v>
      </c>
      <c r="AD78" s="6">
        <f t="shared" si="9"/>
        <v>0</v>
      </c>
      <c r="AF78" s="3">
        <v>0.64</v>
      </c>
      <c r="AG78" s="3">
        <v>0.7</v>
      </c>
      <c r="AH78" s="4">
        <v>0.5</v>
      </c>
      <c r="AI78" s="5">
        <f t="shared" si="10"/>
        <v>8.0000000000000071E-2</v>
      </c>
      <c r="AJ78" s="6">
        <f t="shared" si="11"/>
        <v>0</v>
      </c>
      <c r="AL78" s="3">
        <v>0.64</v>
      </c>
      <c r="AM78" s="3">
        <v>0.8</v>
      </c>
      <c r="AN78" s="4">
        <v>0.5</v>
      </c>
      <c r="AO78" s="5">
        <f t="shared" si="12"/>
        <v>-2.0000000000000018E-2</v>
      </c>
      <c r="AP78" s="6">
        <f t="shared" si="13"/>
        <v>0</v>
      </c>
      <c r="AR78" s="3">
        <v>0.64</v>
      </c>
      <c r="AS78" s="3">
        <v>0.8</v>
      </c>
      <c r="AT78" s="4">
        <v>0.7</v>
      </c>
      <c r="AU78" s="5">
        <f t="shared" si="14"/>
        <v>-9.1428571428571526E-2</v>
      </c>
      <c r="AV78" s="6">
        <f t="shared" si="15"/>
        <v>8.5714285714285701E-3</v>
      </c>
      <c r="AX78" s="3">
        <v>0.64</v>
      </c>
      <c r="AY78" s="3">
        <v>0.8</v>
      </c>
      <c r="AZ78" s="4">
        <v>0.8</v>
      </c>
      <c r="BA78" s="5">
        <f t="shared" si="16"/>
        <v>0</v>
      </c>
      <c r="BB78" s="6">
        <f t="shared" si="17"/>
        <v>0</v>
      </c>
    </row>
    <row r="79" spans="2:54" ht="15" x14ac:dyDescent="0.2">
      <c r="B79" s="3">
        <v>0.65</v>
      </c>
      <c r="C79" s="3">
        <v>0.2</v>
      </c>
      <c r="D79" s="4">
        <v>0.2</v>
      </c>
      <c r="E79" s="5">
        <f t="shared" ref="E79:E114" si="18">ABS(D79-B79)-ABS(C79-B79)-IF(D79&lt;C79,IF(B79&lt;AVERAGE(D79,C79),-F79,+F79),-IF(B79&lt;AVERAGE(D79,C79),-F79,+F79))</f>
        <v>0</v>
      </c>
      <c r="F79" s="6">
        <f t="shared" ref="F79:F114" si="19">IF(OR(B79&gt;MAX(C79:D79),B79&lt;MIN(C79:D79)),(ABS(D79-C79)*MIN(ABS(B79-C79),ABS(B79-D79)))/MAX(1-MAX(C79:D79),MIN(C79:D79)),0)</f>
        <v>0</v>
      </c>
      <c r="H79" s="3">
        <v>0.65</v>
      </c>
      <c r="I79" s="3">
        <v>0.2</v>
      </c>
      <c r="J79" s="4">
        <v>0.4</v>
      </c>
      <c r="K79" s="5">
        <f t="shared" ref="K79:K114" si="20">ABS(J79-H79)-ABS(I79-H79)-IF(J79&lt;I79,IF(H79&lt;AVERAGE(J79,I79),-L79,+L79),-IF(H79&lt;AVERAGE(J79,I79),-L79,+L79))</f>
        <v>-0.11666666666666667</v>
      </c>
      <c r="L79" s="6">
        <f t="shared" ref="L79:L114" si="21">IF(OR(H79&gt;MAX(I79:J79),H79&lt;MIN(I79:J79)),(ABS(J79-I79)*MIN(ABS(H79-I79),ABS(H79-J79)))/MAX(1-MAX(I79:J79),MIN(I79:J79)),0)</f>
        <v>8.3333333333333343E-2</v>
      </c>
      <c r="N79" s="3">
        <v>0.65</v>
      </c>
      <c r="O79" s="3">
        <v>0.2</v>
      </c>
      <c r="P79" s="4">
        <v>0.5</v>
      </c>
      <c r="Q79" s="5">
        <f t="shared" ref="Q79:Q114" si="22">ABS(P79-N79)-ABS(O79-N79)-IF(P79&lt;O79,IF(N79&lt;AVERAGE(P79,O79),-R79,+R79),-IF(N79&lt;AVERAGE(P79,O79),-R79,+R79))</f>
        <v>-0.20999999999999996</v>
      </c>
      <c r="R79" s="6">
        <f t="shared" ref="R79:R114" si="23">IF(OR(N79&gt;MAX(O79:P79),N79&lt;MIN(O79:P79)),(ABS(P79-O79)*MIN(ABS(N79-O79),ABS(N79-P79)))/MAX(1-MAX(O79:P79),MIN(O79:P79)),0)</f>
        <v>9.0000000000000011E-2</v>
      </c>
      <c r="T79" s="3">
        <v>0.65</v>
      </c>
      <c r="U79" s="3">
        <v>0.3</v>
      </c>
      <c r="V79" s="4">
        <v>0.5</v>
      </c>
      <c r="W79" s="5">
        <f t="shared" ref="W79:W114" si="24">ABS(V79-T79)-ABS(U79-T79)-IF(V79&lt;U79,IF(T79&lt;AVERAGE(V79,U79),-X79,+X79),-IF(T79&lt;AVERAGE(V79,U79),-X79,+X79))</f>
        <v>-0.14000000000000001</v>
      </c>
      <c r="X79" s="6">
        <f t="shared" ref="X79:X114" si="25">IF(OR(T79&gt;MAX(U79:V79),T79&lt;MIN(U79:V79)),(ABS(V79-U79)*MIN(ABS(T79-U79),ABS(T79-V79)))/MAX(1-MAX(U79:V79),MIN(U79:V79)),0)</f>
        <v>6.0000000000000012E-2</v>
      </c>
      <c r="Z79" s="3">
        <v>0.65</v>
      </c>
      <c r="AA79" s="3">
        <v>0.5</v>
      </c>
      <c r="AB79" s="4">
        <v>0.5</v>
      </c>
      <c r="AC79" s="5">
        <f t="shared" ref="AC79:AC114" si="26">ABS(AB79-Z79)-ABS(AA79-Z79)-IF(AB79&lt;AA79,IF(Z79&lt;AVERAGE(AB79,AA79),-AD79,+AD79),-IF(Z79&lt;AVERAGE(AB79,AA79),-AD79,+AD79))</f>
        <v>0</v>
      </c>
      <c r="AD79" s="6">
        <f t="shared" ref="AD79:AD114" si="27">IF(OR(Z79&gt;MAX(AA79:AB79),Z79&lt;MIN(AA79:AB79)),(ABS(AB79-AA79)*MIN(ABS(Z79-AA79),ABS(Z79-AB79)))/MAX(1-MAX(AA79:AB79),MIN(AA79:AB79)),0)</f>
        <v>0</v>
      </c>
      <c r="AF79" s="3">
        <v>0.65</v>
      </c>
      <c r="AG79" s="3">
        <v>0.7</v>
      </c>
      <c r="AH79" s="4">
        <v>0.5</v>
      </c>
      <c r="AI79" s="5">
        <f t="shared" ref="AI79:AI114" si="28">ABS(AH79-AF79)-ABS(AG79-AF79)-IF(AH79&lt;AG79,IF(AF79&lt;AVERAGE(AH79,AG79),-AJ79,+AJ79),-IF(AF79&lt;AVERAGE(AH79,AG79),-AJ79,+AJ79))</f>
        <v>0.10000000000000009</v>
      </c>
      <c r="AJ79" s="6">
        <f t="shared" ref="AJ79:AJ114" si="29">IF(OR(AF79&gt;MAX(AG79:AH79),AF79&lt;MIN(AG79:AH79)),(ABS(AH79-AG79)*MIN(ABS(AF79-AG79),ABS(AF79-AH79)))/MAX(1-MAX(AG79:AH79),MIN(AG79:AH79)),0)</f>
        <v>0</v>
      </c>
      <c r="AL79" s="3">
        <v>0.65</v>
      </c>
      <c r="AM79" s="3">
        <v>0.8</v>
      </c>
      <c r="AN79" s="4">
        <v>0.5</v>
      </c>
      <c r="AO79" s="5">
        <f t="shared" ref="AO79:AO114" si="30">ABS(AN79-AL79)-ABS(AM79-AL79)-IF(AN79&lt;AM79,IF(AL79&lt;AVERAGE(AN79,AM79),-AP79,+AP79),-IF(AL79&lt;AVERAGE(AN79,AM79),-AP79,+AP79))</f>
        <v>0</v>
      </c>
      <c r="AP79" s="6">
        <f t="shared" ref="AP79:AP114" si="31">IF(OR(AL79&gt;MAX(AM79:AN79),AL79&lt;MIN(AM79:AN79)),(ABS(AN79-AM79)*MIN(ABS(AL79-AM79),ABS(AL79-AN79)))/MAX(1-MAX(AM79:AN79),MIN(AM79:AN79)),0)</f>
        <v>0</v>
      </c>
      <c r="AR79" s="3">
        <v>0.65</v>
      </c>
      <c r="AS79" s="3">
        <v>0.8</v>
      </c>
      <c r="AT79" s="4">
        <v>0.7</v>
      </c>
      <c r="AU79" s="5">
        <f t="shared" ref="AU79:AU114" si="32">ABS(AT79-AR79)-ABS(AS79-AR79)-IF(AT79&lt;AS79,IF(AR79&lt;AVERAGE(AT79,AS79),-AV79,+AV79),-IF(AR79&lt;AVERAGE(AT79,AS79),-AV79,+AV79))</f>
        <v>-9.2857142857142944E-2</v>
      </c>
      <c r="AV79" s="6">
        <f t="shared" ref="AV79:AV114" si="33">IF(OR(AR79&gt;MAX(AS79:AT79),AR79&lt;MIN(AS79:AT79)),(ABS(AT79-AS79)*MIN(ABS(AR79-AS79),ABS(AR79-AT79)))/MAX(1-MAX(AS79:AT79),MIN(AS79:AT79)),0)</f>
        <v>7.14285714285714E-3</v>
      </c>
      <c r="AX79" s="3">
        <v>0.65</v>
      </c>
      <c r="AY79" s="3">
        <v>0.8</v>
      </c>
      <c r="AZ79" s="4">
        <v>0.8</v>
      </c>
      <c r="BA79" s="5">
        <f t="shared" ref="BA79:BA114" si="34">ABS(AZ79-AX79)-ABS(AY79-AX79)-IF(AZ79&lt;AY79,IF(AX79&lt;AVERAGE(AZ79,AY79),-BB79,+BB79),-IF(AX79&lt;AVERAGE(AZ79,AY79),-BB79,+BB79))</f>
        <v>0</v>
      </c>
      <c r="BB79" s="6">
        <f t="shared" ref="BB79:BB114" si="35">IF(OR(AX79&gt;MAX(AY79:AZ79),AX79&lt;MIN(AY79:AZ79)),(ABS(AZ79-AY79)*MIN(ABS(AX79-AY79),ABS(AX79-AZ79)))/MAX(1-MAX(AY79:AZ79),MIN(AY79:AZ79)),0)</f>
        <v>0</v>
      </c>
    </row>
    <row r="80" spans="2:54" ht="15" x14ac:dyDescent="0.2">
      <c r="B80" s="3">
        <v>0.66</v>
      </c>
      <c r="C80" s="3">
        <v>0.2</v>
      </c>
      <c r="D80" s="4">
        <v>0.2</v>
      </c>
      <c r="E80" s="5">
        <f t="shared" si="18"/>
        <v>0</v>
      </c>
      <c r="F80" s="6">
        <f t="shared" si="19"/>
        <v>0</v>
      </c>
      <c r="H80" s="3">
        <v>0.66</v>
      </c>
      <c r="I80" s="3">
        <v>0.2</v>
      </c>
      <c r="J80" s="4">
        <v>0.4</v>
      </c>
      <c r="K80" s="5">
        <f t="shared" si="20"/>
        <v>-0.11333333333333333</v>
      </c>
      <c r="L80" s="6">
        <f t="shared" si="21"/>
        <v>8.6666666666666684E-2</v>
      </c>
      <c r="N80" s="3">
        <v>0.66</v>
      </c>
      <c r="O80" s="3">
        <v>0.2</v>
      </c>
      <c r="P80" s="4">
        <v>0.5</v>
      </c>
      <c r="Q80" s="5">
        <f t="shared" si="22"/>
        <v>-0.20399999999999996</v>
      </c>
      <c r="R80" s="6">
        <f t="shared" si="23"/>
        <v>9.6000000000000016E-2</v>
      </c>
      <c r="T80" s="3">
        <v>0.66</v>
      </c>
      <c r="U80" s="3">
        <v>0.3</v>
      </c>
      <c r="V80" s="4">
        <v>0.5</v>
      </c>
      <c r="W80" s="5">
        <f t="shared" si="24"/>
        <v>-0.13600000000000001</v>
      </c>
      <c r="X80" s="6">
        <f t="shared" si="25"/>
        <v>6.4000000000000015E-2</v>
      </c>
      <c r="Z80" s="3">
        <v>0.66</v>
      </c>
      <c r="AA80" s="3">
        <v>0.5</v>
      </c>
      <c r="AB80" s="4">
        <v>0.5</v>
      </c>
      <c r="AC80" s="5">
        <f t="shared" si="26"/>
        <v>0</v>
      </c>
      <c r="AD80" s="6">
        <f t="shared" si="27"/>
        <v>0</v>
      </c>
      <c r="AF80" s="3">
        <v>0.66</v>
      </c>
      <c r="AG80" s="3">
        <v>0.7</v>
      </c>
      <c r="AH80" s="4">
        <v>0.5</v>
      </c>
      <c r="AI80" s="5">
        <f t="shared" si="28"/>
        <v>0.12000000000000011</v>
      </c>
      <c r="AJ80" s="6">
        <f t="shared" si="29"/>
        <v>0</v>
      </c>
      <c r="AL80" s="3">
        <v>0.66</v>
      </c>
      <c r="AM80" s="3">
        <v>0.8</v>
      </c>
      <c r="AN80" s="4">
        <v>0.5</v>
      </c>
      <c r="AO80" s="5">
        <f t="shared" si="30"/>
        <v>2.0000000000000018E-2</v>
      </c>
      <c r="AP80" s="6">
        <f t="shared" si="31"/>
        <v>0</v>
      </c>
      <c r="AR80" s="3">
        <v>0.66</v>
      </c>
      <c r="AS80" s="3">
        <v>0.8</v>
      </c>
      <c r="AT80" s="4">
        <v>0.7</v>
      </c>
      <c r="AU80" s="5">
        <f t="shared" si="32"/>
        <v>-9.4285714285714375E-2</v>
      </c>
      <c r="AV80" s="6">
        <f t="shared" si="33"/>
        <v>5.7142857142857082E-3</v>
      </c>
      <c r="AX80" s="3">
        <v>0.66</v>
      </c>
      <c r="AY80" s="3">
        <v>0.8</v>
      </c>
      <c r="AZ80" s="4">
        <v>0.8</v>
      </c>
      <c r="BA80" s="5">
        <f t="shared" si="34"/>
        <v>0</v>
      </c>
      <c r="BB80" s="6">
        <f t="shared" si="35"/>
        <v>0</v>
      </c>
    </row>
    <row r="81" spans="2:54" ht="15" x14ac:dyDescent="0.2">
      <c r="B81" s="3">
        <v>0.67</v>
      </c>
      <c r="C81" s="3">
        <v>0.2</v>
      </c>
      <c r="D81" s="4">
        <v>0.2</v>
      </c>
      <c r="E81" s="5">
        <f t="shared" si="18"/>
        <v>0</v>
      </c>
      <c r="F81" s="6">
        <f t="shared" si="19"/>
        <v>0</v>
      </c>
      <c r="H81" s="3">
        <v>0.67</v>
      </c>
      <c r="I81" s="3">
        <v>0.2</v>
      </c>
      <c r="J81" s="4">
        <v>0.4</v>
      </c>
      <c r="K81" s="5">
        <f t="shared" si="20"/>
        <v>-0.11</v>
      </c>
      <c r="L81" s="6">
        <f t="shared" si="21"/>
        <v>9.0000000000000011E-2</v>
      </c>
      <c r="N81" s="3">
        <v>0.67</v>
      </c>
      <c r="O81" s="3">
        <v>0.2</v>
      </c>
      <c r="P81" s="4">
        <v>0.5</v>
      </c>
      <c r="Q81" s="5">
        <f t="shared" si="22"/>
        <v>-0.19799999999999995</v>
      </c>
      <c r="R81" s="6">
        <f t="shared" si="23"/>
        <v>0.10200000000000002</v>
      </c>
      <c r="T81" s="3">
        <v>0.67</v>
      </c>
      <c r="U81" s="3">
        <v>0.3</v>
      </c>
      <c r="V81" s="4">
        <v>0.5</v>
      </c>
      <c r="W81" s="5">
        <f t="shared" si="24"/>
        <v>-0.13200000000000001</v>
      </c>
      <c r="X81" s="6">
        <f t="shared" si="25"/>
        <v>6.8000000000000019E-2</v>
      </c>
      <c r="Z81" s="3">
        <v>0.67</v>
      </c>
      <c r="AA81" s="3">
        <v>0.5</v>
      </c>
      <c r="AB81" s="4">
        <v>0.5</v>
      </c>
      <c r="AC81" s="5">
        <f t="shared" si="26"/>
        <v>0</v>
      </c>
      <c r="AD81" s="6">
        <f t="shared" si="27"/>
        <v>0</v>
      </c>
      <c r="AF81" s="3">
        <v>0.67</v>
      </c>
      <c r="AG81" s="3">
        <v>0.7</v>
      </c>
      <c r="AH81" s="4">
        <v>0.5</v>
      </c>
      <c r="AI81" s="5">
        <f t="shared" si="28"/>
        <v>0.14000000000000012</v>
      </c>
      <c r="AJ81" s="6">
        <f t="shared" si="29"/>
        <v>0</v>
      </c>
      <c r="AL81" s="3">
        <v>0.67</v>
      </c>
      <c r="AM81" s="3">
        <v>0.8</v>
      </c>
      <c r="AN81" s="4">
        <v>0.5</v>
      </c>
      <c r="AO81" s="5">
        <f t="shared" si="30"/>
        <v>4.0000000000000036E-2</v>
      </c>
      <c r="AP81" s="6">
        <f t="shared" si="31"/>
        <v>0</v>
      </c>
      <c r="AR81" s="3">
        <v>0.67</v>
      </c>
      <c r="AS81" s="3">
        <v>0.8</v>
      </c>
      <c r="AT81" s="4">
        <v>0.7</v>
      </c>
      <c r="AU81" s="5">
        <f t="shared" si="32"/>
        <v>-9.5714285714285807E-2</v>
      </c>
      <c r="AV81" s="6">
        <f t="shared" si="33"/>
        <v>4.2857142857142781E-3</v>
      </c>
      <c r="AX81" s="3">
        <v>0.67</v>
      </c>
      <c r="AY81" s="3">
        <v>0.8</v>
      </c>
      <c r="AZ81" s="4">
        <v>0.8</v>
      </c>
      <c r="BA81" s="5">
        <f t="shared" si="34"/>
        <v>0</v>
      </c>
      <c r="BB81" s="6">
        <f t="shared" si="35"/>
        <v>0</v>
      </c>
    </row>
    <row r="82" spans="2:54" ht="15" x14ac:dyDescent="0.2">
      <c r="B82" s="3">
        <v>0.68</v>
      </c>
      <c r="C82" s="3">
        <v>0.2</v>
      </c>
      <c r="D82" s="4">
        <v>0.2</v>
      </c>
      <c r="E82" s="5">
        <f t="shared" si="18"/>
        <v>0</v>
      </c>
      <c r="F82" s="6">
        <f t="shared" si="19"/>
        <v>0</v>
      </c>
      <c r="H82" s="3">
        <v>0.68</v>
      </c>
      <c r="I82" s="3">
        <v>0.2</v>
      </c>
      <c r="J82" s="4">
        <v>0.4</v>
      </c>
      <c r="K82" s="5">
        <f t="shared" si="20"/>
        <v>-0.10666666666666666</v>
      </c>
      <c r="L82" s="6">
        <f t="shared" si="21"/>
        <v>9.3333333333333351E-2</v>
      </c>
      <c r="N82" s="3">
        <v>0.68</v>
      </c>
      <c r="O82" s="3">
        <v>0.2</v>
      </c>
      <c r="P82" s="4">
        <v>0.5</v>
      </c>
      <c r="Q82" s="5">
        <f t="shared" si="22"/>
        <v>-0.19199999999999995</v>
      </c>
      <c r="R82" s="6">
        <f t="shared" si="23"/>
        <v>0.10800000000000003</v>
      </c>
      <c r="T82" s="3">
        <v>0.68</v>
      </c>
      <c r="U82" s="3">
        <v>0.3</v>
      </c>
      <c r="V82" s="4">
        <v>0.5</v>
      </c>
      <c r="W82" s="5">
        <f t="shared" si="24"/>
        <v>-0.128</v>
      </c>
      <c r="X82" s="6">
        <f t="shared" si="25"/>
        <v>7.2000000000000022E-2</v>
      </c>
      <c r="Z82" s="3">
        <v>0.68</v>
      </c>
      <c r="AA82" s="3">
        <v>0.5</v>
      </c>
      <c r="AB82" s="4">
        <v>0.5</v>
      </c>
      <c r="AC82" s="5">
        <f t="shared" si="26"/>
        <v>0</v>
      </c>
      <c r="AD82" s="6">
        <f t="shared" si="27"/>
        <v>0</v>
      </c>
      <c r="AF82" s="3">
        <v>0.68</v>
      </c>
      <c r="AG82" s="3">
        <v>0.7</v>
      </c>
      <c r="AH82" s="4">
        <v>0.5</v>
      </c>
      <c r="AI82" s="5">
        <f t="shared" si="28"/>
        <v>0.16000000000000014</v>
      </c>
      <c r="AJ82" s="6">
        <f t="shared" si="29"/>
        <v>0</v>
      </c>
      <c r="AL82" s="3">
        <v>0.68</v>
      </c>
      <c r="AM82" s="3">
        <v>0.8</v>
      </c>
      <c r="AN82" s="4">
        <v>0.5</v>
      </c>
      <c r="AO82" s="5">
        <f t="shared" si="30"/>
        <v>6.0000000000000053E-2</v>
      </c>
      <c r="AP82" s="6">
        <f t="shared" si="31"/>
        <v>0</v>
      </c>
      <c r="AR82" s="3">
        <v>0.68</v>
      </c>
      <c r="AS82" s="3">
        <v>0.8</v>
      </c>
      <c r="AT82" s="4">
        <v>0.7</v>
      </c>
      <c r="AU82" s="5">
        <f t="shared" si="32"/>
        <v>-9.7142857142857239E-2</v>
      </c>
      <c r="AV82" s="6">
        <f t="shared" si="33"/>
        <v>2.8571428571428463E-3</v>
      </c>
      <c r="AX82" s="3">
        <v>0.68</v>
      </c>
      <c r="AY82" s="3">
        <v>0.8</v>
      </c>
      <c r="AZ82" s="4">
        <v>0.8</v>
      </c>
      <c r="BA82" s="5">
        <f t="shared" si="34"/>
        <v>0</v>
      </c>
      <c r="BB82" s="6">
        <f t="shared" si="35"/>
        <v>0</v>
      </c>
    </row>
    <row r="83" spans="2:54" ht="15" x14ac:dyDescent="0.2">
      <c r="B83" s="3">
        <v>0.69</v>
      </c>
      <c r="C83" s="3">
        <v>0.2</v>
      </c>
      <c r="D83" s="4">
        <v>0.2</v>
      </c>
      <c r="E83" s="5">
        <f t="shared" si="18"/>
        <v>0</v>
      </c>
      <c r="F83" s="6">
        <f t="shared" si="19"/>
        <v>0</v>
      </c>
      <c r="H83" s="3">
        <v>0.69</v>
      </c>
      <c r="I83" s="3">
        <v>0.2</v>
      </c>
      <c r="J83" s="4">
        <v>0.4</v>
      </c>
      <c r="K83" s="5">
        <f t="shared" si="20"/>
        <v>-0.10333333333333336</v>
      </c>
      <c r="L83" s="6">
        <f t="shared" si="21"/>
        <v>9.6666666666666651E-2</v>
      </c>
      <c r="N83" s="3">
        <v>0.69</v>
      </c>
      <c r="O83" s="3">
        <v>0.2</v>
      </c>
      <c r="P83" s="4">
        <v>0.5</v>
      </c>
      <c r="Q83" s="5">
        <f t="shared" si="22"/>
        <v>-0.18600000000000003</v>
      </c>
      <c r="R83" s="6">
        <f t="shared" si="23"/>
        <v>0.11399999999999996</v>
      </c>
      <c r="T83" s="3">
        <v>0.69</v>
      </c>
      <c r="U83" s="3">
        <v>0.3</v>
      </c>
      <c r="V83" s="4">
        <v>0.5</v>
      </c>
      <c r="W83" s="5">
        <f t="shared" si="24"/>
        <v>-0.12400000000000003</v>
      </c>
      <c r="X83" s="6">
        <f t="shared" si="25"/>
        <v>7.5999999999999984E-2</v>
      </c>
      <c r="Z83" s="3">
        <v>0.69</v>
      </c>
      <c r="AA83" s="3">
        <v>0.5</v>
      </c>
      <c r="AB83" s="4">
        <v>0.5</v>
      </c>
      <c r="AC83" s="5">
        <f t="shared" si="26"/>
        <v>0</v>
      </c>
      <c r="AD83" s="6">
        <f t="shared" si="27"/>
        <v>0</v>
      </c>
      <c r="AF83" s="3">
        <v>0.69</v>
      </c>
      <c r="AG83" s="3">
        <v>0.7</v>
      </c>
      <c r="AH83" s="4">
        <v>0.5</v>
      </c>
      <c r="AI83" s="5">
        <f t="shared" si="28"/>
        <v>0.17999999999999994</v>
      </c>
      <c r="AJ83" s="6">
        <f t="shared" si="29"/>
        <v>0</v>
      </c>
      <c r="AL83" s="3">
        <v>0.69</v>
      </c>
      <c r="AM83" s="3">
        <v>0.8</v>
      </c>
      <c r="AN83" s="4">
        <v>0.5</v>
      </c>
      <c r="AO83" s="5">
        <f t="shared" si="30"/>
        <v>7.9999999999999849E-2</v>
      </c>
      <c r="AP83" s="6">
        <f t="shared" si="31"/>
        <v>0</v>
      </c>
      <c r="AR83" s="3">
        <v>0.69</v>
      </c>
      <c r="AS83" s="3">
        <v>0.8</v>
      </c>
      <c r="AT83" s="4">
        <v>0.7</v>
      </c>
      <c r="AU83" s="5">
        <f t="shared" si="32"/>
        <v>-9.8571428571428657E-2</v>
      </c>
      <c r="AV83" s="6">
        <f t="shared" si="33"/>
        <v>1.4285714285714312E-3</v>
      </c>
      <c r="AX83" s="3">
        <v>0.69</v>
      </c>
      <c r="AY83" s="3">
        <v>0.8</v>
      </c>
      <c r="AZ83" s="4">
        <v>0.8</v>
      </c>
      <c r="BA83" s="5">
        <f t="shared" si="34"/>
        <v>0</v>
      </c>
      <c r="BB83" s="6">
        <f t="shared" si="35"/>
        <v>0</v>
      </c>
    </row>
    <row r="84" spans="2:54" ht="15" x14ac:dyDescent="0.2">
      <c r="B84" s="3">
        <v>0.7</v>
      </c>
      <c r="C84" s="3">
        <v>0.2</v>
      </c>
      <c r="D84" s="4">
        <v>0.2</v>
      </c>
      <c r="E84" s="5">
        <f t="shared" si="18"/>
        <v>0</v>
      </c>
      <c r="F84" s="6">
        <f t="shared" si="19"/>
        <v>0</v>
      </c>
      <c r="H84" s="3">
        <v>0.7</v>
      </c>
      <c r="I84" s="3">
        <v>0.2</v>
      </c>
      <c r="J84" s="4">
        <v>0.4</v>
      </c>
      <c r="K84" s="5">
        <f t="shared" si="20"/>
        <v>-0.10000000000000002</v>
      </c>
      <c r="L84" s="6">
        <f t="shared" si="21"/>
        <v>9.9999999999999992E-2</v>
      </c>
      <c r="N84" s="3">
        <v>0.7</v>
      </c>
      <c r="O84" s="3">
        <v>0.2</v>
      </c>
      <c r="P84" s="4">
        <v>0.5</v>
      </c>
      <c r="Q84" s="5">
        <f t="shared" si="22"/>
        <v>-0.18000000000000002</v>
      </c>
      <c r="R84" s="6">
        <f t="shared" si="23"/>
        <v>0.11999999999999997</v>
      </c>
      <c r="T84" s="3">
        <v>0.7</v>
      </c>
      <c r="U84" s="3">
        <v>0.3</v>
      </c>
      <c r="V84" s="4">
        <v>0.5</v>
      </c>
      <c r="W84" s="5">
        <f t="shared" si="24"/>
        <v>-0.12000000000000002</v>
      </c>
      <c r="X84" s="6">
        <f t="shared" si="25"/>
        <v>7.9999999999999988E-2</v>
      </c>
      <c r="Z84" s="3">
        <v>0.7</v>
      </c>
      <c r="AA84" s="3">
        <v>0.5</v>
      </c>
      <c r="AB84" s="4">
        <v>0.5</v>
      </c>
      <c r="AC84" s="5">
        <f t="shared" si="26"/>
        <v>0</v>
      </c>
      <c r="AD84" s="6">
        <f t="shared" si="27"/>
        <v>0</v>
      </c>
      <c r="AF84" s="3">
        <v>0.7</v>
      </c>
      <c r="AG84" s="3">
        <v>0.7</v>
      </c>
      <c r="AH84" s="4">
        <v>0.5</v>
      </c>
      <c r="AI84" s="5">
        <f t="shared" si="28"/>
        <v>0.19999999999999996</v>
      </c>
      <c r="AJ84" s="6">
        <f t="shared" si="29"/>
        <v>0</v>
      </c>
      <c r="AL84" s="3">
        <v>0.7</v>
      </c>
      <c r="AM84" s="3">
        <v>0.8</v>
      </c>
      <c r="AN84" s="4">
        <v>0.5</v>
      </c>
      <c r="AO84" s="5">
        <f t="shared" si="30"/>
        <v>9.9999999999999867E-2</v>
      </c>
      <c r="AP84" s="6">
        <f t="shared" si="31"/>
        <v>0</v>
      </c>
      <c r="AR84" s="3">
        <v>0.7</v>
      </c>
      <c r="AS84" s="3">
        <v>0.8</v>
      </c>
      <c r="AT84" s="4">
        <v>0.7</v>
      </c>
      <c r="AU84" s="5">
        <f t="shared" si="32"/>
        <v>-0.10000000000000009</v>
      </c>
      <c r="AV84" s="6">
        <f t="shared" si="33"/>
        <v>0</v>
      </c>
      <c r="AX84" s="3">
        <v>0.7</v>
      </c>
      <c r="AY84" s="3">
        <v>0.8</v>
      </c>
      <c r="AZ84" s="4">
        <v>0.8</v>
      </c>
      <c r="BA84" s="5">
        <f t="shared" si="34"/>
        <v>0</v>
      </c>
      <c r="BB84" s="6">
        <f t="shared" si="35"/>
        <v>0</v>
      </c>
    </row>
    <row r="85" spans="2:54" ht="15" x14ac:dyDescent="0.2">
      <c r="B85" s="3">
        <v>0.71</v>
      </c>
      <c r="C85" s="3">
        <v>0.2</v>
      </c>
      <c r="D85" s="4">
        <v>0.2</v>
      </c>
      <c r="E85" s="5">
        <f t="shared" si="18"/>
        <v>0</v>
      </c>
      <c r="F85" s="6">
        <f t="shared" si="19"/>
        <v>0</v>
      </c>
      <c r="H85" s="3">
        <v>0.71</v>
      </c>
      <c r="I85" s="3">
        <v>0.2</v>
      </c>
      <c r="J85" s="4">
        <v>0.4</v>
      </c>
      <c r="K85" s="5">
        <f t="shared" si="20"/>
        <v>-9.6666666666666748E-2</v>
      </c>
      <c r="L85" s="6">
        <f t="shared" si="21"/>
        <v>0.10333333333333332</v>
      </c>
      <c r="N85" s="3">
        <v>0.71</v>
      </c>
      <c r="O85" s="3">
        <v>0.2</v>
      </c>
      <c r="P85" s="4">
        <v>0.5</v>
      </c>
      <c r="Q85" s="5">
        <f t="shared" si="22"/>
        <v>-0.17400000000000007</v>
      </c>
      <c r="R85" s="6">
        <f t="shared" si="23"/>
        <v>0.12599999999999997</v>
      </c>
      <c r="T85" s="3">
        <v>0.71</v>
      </c>
      <c r="U85" s="3">
        <v>0.3</v>
      </c>
      <c r="V85" s="4">
        <v>0.5</v>
      </c>
      <c r="W85" s="5">
        <f t="shared" si="24"/>
        <v>-0.11600000000000002</v>
      </c>
      <c r="X85" s="6">
        <f t="shared" si="25"/>
        <v>8.3999999999999991E-2</v>
      </c>
      <c r="Z85" s="3">
        <v>0.71</v>
      </c>
      <c r="AA85" s="3">
        <v>0.5</v>
      </c>
      <c r="AB85" s="4">
        <v>0.5</v>
      </c>
      <c r="AC85" s="5">
        <f t="shared" si="26"/>
        <v>0</v>
      </c>
      <c r="AD85" s="6">
        <f t="shared" si="27"/>
        <v>0</v>
      </c>
      <c r="AF85" s="3">
        <v>0.71</v>
      </c>
      <c r="AG85" s="3">
        <v>0.7</v>
      </c>
      <c r="AH85" s="4">
        <v>0.5</v>
      </c>
      <c r="AI85" s="5">
        <f t="shared" si="28"/>
        <v>0.19599999999999995</v>
      </c>
      <c r="AJ85" s="6">
        <f t="shared" si="29"/>
        <v>4.0000000000000027E-3</v>
      </c>
      <c r="AL85" s="3">
        <v>0.71</v>
      </c>
      <c r="AM85" s="3">
        <v>0.8</v>
      </c>
      <c r="AN85" s="4">
        <v>0.5</v>
      </c>
      <c r="AO85" s="5">
        <f t="shared" si="30"/>
        <v>0.11999999999999988</v>
      </c>
      <c r="AP85" s="6">
        <f t="shared" si="31"/>
        <v>0</v>
      </c>
      <c r="AR85" s="3">
        <v>0.71</v>
      </c>
      <c r="AS85" s="3">
        <v>0.8</v>
      </c>
      <c r="AT85" s="4">
        <v>0.7</v>
      </c>
      <c r="AU85" s="5">
        <f t="shared" si="32"/>
        <v>-8.0000000000000071E-2</v>
      </c>
      <c r="AV85" s="6">
        <f t="shared" si="33"/>
        <v>0</v>
      </c>
      <c r="AX85" s="3">
        <v>0.71</v>
      </c>
      <c r="AY85" s="3">
        <v>0.8</v>
      </c>
      <c r="AZ85" s="4">
        <v>0.8</v>
      </c>
      <c r="BA85" s="5">
        <f t="shared" si="34"/>
        <v>0</v>
      </c>
      <c r="BB85" s="6">
        <f t="shared" si="35"/>
        <v>0</v>
      </c>
    </row>
    <row r="86" spans="2:54" ht="15" x14ac:dyDescent="0.2">
      <c r="B86" s="3">
        <v>0.72</v>
      </c>
      <c r="C86" s="3">
        <v>0.2</v>
      </c>
      <c r="D86" s="4">
        <v>0.2</v>
      </c>
      <c r="E86" s="5">
        <f t="shared" si="18"/>
        <v>0</v>
      </c>
      <c r="F86" s="6">
        <f t="shared" si="19"/>
        <v>0</v>
      </c>
      <c r="H86" s="3">
        <v>0.72</v>
      </c>
      <c r="I86" s="3">
        <v>0.2</v>
      </c>
      <c r="J86" s="4">
        <v>0.4</v>
      </c>
      <c r="K86" s="5">
        <f t="shared" si="20"/>
        <v>-9.3333333333333421E-2</v>
      </c>
      <c r="L86" s="6">
        <f t="shared" si="21"/>
        <v>0.10666666666666665</v>
      </c>
      <c r="N86" s="3">
        <v>0.72</v>
      </c>
      <c r="O86" s="3">
        <v>0.2</v>
      </c>
      <c r="P86" s="4">
        <v>0.5</v>
      </c>
      <c r="Q86" s="5">
        <f t="shared" si="22"/>
        <v>-0.16800000000000007</v>
      </c>
      <c r="R86" s="6">
        <f t="shared" si="23"/>
        <v>0.13199999999999998</v>
      </c>
      <c r="T86" s="3">
        <v>0.72</v>
      </c>
      <c r="U86" s="3">
        <v>0.3</v>
      </c>
      <c r="V86" s="4">
        <v>0.5</v>
      </c>
      <c r="W86" s="5">
        <f t="shared" si="24"/>
        <v>-0.11200000000000002</v>
      </c>
      <c r="X86" s="6">
        <f t="shared" si="25"/>
        <v>8.7999999999999995E-2</v>
      </c>
      <c r="Z86" s="3">
        <v>0.72</v>
      </c>
      <c r="AA86" s="3">
        <v>0.5</v>
      </c>
      <c r="AB86" s="4">
        <v>0.5</v>
      </c>
      <c r="AC86" s="5">
        <f t="shared" si="26"/>
        <v>0</v>
      </c>
      <c r="AD86" s="6">
        <f t="shared" si="27"/>
        <v>0</v>
      </c>
      <c r="AF86" s="3">
        <v>0.72</v>
      </c>
      <c r="AG86" s="3">
        <v>0.7</v>
      </c>
      <c r="AH86" s="4">
        <v>0.5</v>
      </c>
      <c r="AI86" s="5">
        <f t="shared" si="28"/>
        <v>0.19199999999999995</v>
      </c>
      <c r="AJ86" s="6">
        <f t="shared" si="29"/>
        <v>8.0000000000000054E-3</v>
      </c>
      <c r="AL86" s="3">
        <v>0.72</v>
      </c>
      <c r="AM86" s="3">
        <v>0.8</v>
      </c>
      <c r="AN86" s="4">
        <v>0.5</v>
      </c>
      <c r="AO86" s="5">
        <f t="shared" si="30"/>
        <v>0.1399999999999999</v>
      </c>
      <c r="AP86" s="6">
        <f t="shared" si="31"/>
        <v>0</v>
      </c>
      <c r="AR86" s="3">
        <v>0.72</v>
      </c>
      <c r="AS86" s="3">
        <v>0.8</v>
      </c>
      <c r="AT86" s="4">
        <v>0.7</v>
      </c>
      <c r="AU86" s="5">
        <f t="shared" si="32"/>
        <v>-6.0000000000000053E-2</v>
      </c>
      <c r="AV86" s="6">
        <f t="shared" si="33"/>
        <v>0</v>
      </c>
      <c r="AX86" s="3">
        <v>0.72</v>
      </c>
      <c r="AY86" s="3">
        <v>0.8</v>
      </c>
      <c r="AZ86" s="4">
        <v>0.8</v>
      </c>
      <c r="BA86" s="5">
        <f t="shared" si="34"/>
        <v>0</v>
      </c>
      <c r="BB86" s="6">
        <f t="shared" si="35"/>
        <v>0</v>
      </c>
    </row>
    <row r="87" spans="2:54" ht="15" x14ac:dyDescent="0.2">
      <c r="B87" s="3">
        <v>0.73</v>
      </c>
      <c r="C87" s="3">
        <v>0.2</v>
      </c>
      <c r="D87" s="4">
        <v>0.2</v>
      </c>
      <c r="E87" s="5">
        <f t="shared" si="18"/>
        <v>0</v>
      </c>
      <c r="F87" s="6">
        <f t="shared" si="19"/>
        <v>0</v>
      </c>
      <c r="H87" s="3">
        <v>0.73</v>
      </c>
      <c r="I87" s="3">
        <v>0.2</v>
      </c>
      <c r="J87" s="4">
        <v>0.4</v>
      </c>
      <c r="K87" s="5">
        <f t="shared" si="20"/>
        <v>-9.000000000000008E-2</v>
      </c>
      <c r="L87" s="6">
        <f t="shared" si="21"/>
        <v>0.10999999999999999</v>
      </c>
      <c r="N87" s="3">
        <v>0.73</v>
      </c>
      <c r="O87" s="3">
        <v>0.2</v>
      </c>
      <c r="P87" s="4">
        <v>0.5</v>
      </c>
      <c r="Q87" s="5">
        <f t="shared" si="22"/>
        <v>-0.16200000000000006</v>
      </c>
      <c r="R87" s="6">
        <f t="shared" si="23"/>
        <v>0.13799999999999998</v>
      </c>
      <c r="T87" s="3">
        <v>0.73</v>
      </c>
      <c r="U87" s="3">
        <v>0.3</v>
      </c>
      <c r="V87" s="4">
        <v>0.5</v>
      </c>
      <c r="W87" s="5">
        <f t="shared" si="24"/>
        <v>-0.10800000000000001</v>
      </c>
      <c r="X87" s="6">
        <f t="shared" si="25"/>
        <v>9.1999999999999998E-2</v>
      </c>
      <c r="Z87" s="3">
        <v>0.73</v>
      </c>
      <c r="AA87" s="3">
        <v>0.5</v>
      </c>
      <c r="AB87" s="4">
        <v>0.5</v>
      </c>
      <c r="AC87" s="5">
        <f t="shared" si="26"/>
        <v>0</v>
      </c>
      <c r="AD87" s="6">
        <f t="shared" si="27"/>
        <v>0</v>
      </c>
      <c r="AF87" s="3">
        <v>0.73</v>
      </c>
      <c r="AG87" s="3">
        <v>0.7</v>
      </c>
      <c r="AH87" s="4">
        <v>0.5</v>
      </c>
      <c r="AI87" s="5">
        <f t="shared" si="28"/>
        <v>0.18799999999999994</v>
      </c>
      <c r="AJ87" s="6">
        <f t="shared" si="29"/>
        <v>1.2000000000000007E-2</v>
      </c>
      <c r="AL87" s="3">
        <v>0.73</v>
      </c>
      <c r="AM87" s="3">
        <v>0.8</v>
      </c>
      <c r="AN87" s="4">
        <v>0.5</v>
      </c>
      <c r="AO87" s="5">
        <f t="shared" si="30"/>
        <v>0.15999999999999992</v>
      </c>
      <c r="AP87" s="6">
        <f t="shared" si="31"/>
        <v>0</v>
      </c>
      <c r="AR87" s="3">
        <v>0.73</v>
      </c>
      <c r="AS87" s="3">
        <v>0.8</v>
      </c>
      <c r="AT87" s="4">
        <v>0.7</v>
      </c>
      <c r="AU87" s="5">
        <f t="shared" si="32"/>
        <v>-4.0000000000000036E-2</v>
      </c>
      <c r="AV87" s="6">
        <f t="shared" si="33"/>
        <v>0</v>
      </c>
      <c r="AX87" s="3">
        <v>0.73</v>
      </c>
      <c r="AY87" s="3">
        <v>0.8</v>
      </c>
      <c r="AZ87" s="4">
        <v>0.8</v>
      </c>
      <c r="BA87" s="5">
        <f t="shared" si="34"/>
        <v>0</v>
      </c>
      <c r="BB87" s="6">
        <f t="shared" si="35"/>
        <v>0</v>
      </c>
    </row>
    <row r="88" spans="2:54" ht="15" x14ac:dyDescent="0.2">
      <c r="B88" s="3">
        <v>0.74</v>
      </c>
      <c r="C88" s="3">
        <v>0.2</v>
      </c>
      <c r="D88" s="4">
        <v>0.2</v>
      </c>
      <c r="E88" s="5">
        <f t="shared" si="18"/>
        <v>0</v>
      </c>
      <c r="F88" s="6">
        <f t="shared" si="19"/>
        <v>0</v>
      </c>
      <c r="H88" s="3">
        <v>0.74</v>
      </c>
      <c r="I88" s="3">
        <v>0.2</v>
      </c>
      <c r="J88" s="4">
        <v>0.4</v>
      </c>
      <c r="K88" s="5">
        <f t="shared" si="20"/>
        <v>-8.6666666666666739E-2</v>
      </c>
      <c r="L88" s="6">
        <f t="shared" si="21"/>
        <v>0.11333333333333333</v>
      </c>
      <c r="N88" s="3">
        <v>0.74</v>
      </c>
      <c r="O88" s="3">
        <v>0.2</v>
      </c>
      <c r="P88" s="4">
        <v>0.5</v>
      </c>
      <c r="Q88" s="5">
        <f t="shared" si="22"/>
        <v>-0.15600000000000006</v>
      </c>
      <c r="R88" s="6">
        <f t="shared" si="23"/>
        <v>0.14399999999999999</v>
      </c>
      <c r="T88" s="3">
        <v>0.74</v>
      </c>
      <c r="U88" s="3">
        <v>0.3</v>
      </c>
      <c r="V88" s="4">
        <v>0.5</v>
      </c>
      <c r="W88" s="5">
        <f t="shared" si="24"/>
        <v>-0.10400000000000001</v>
      </c>
      <c r="X88" s="6">
        <f t="shared" si="25"/>
        <v>9.6000000000000002E-2</v>
      </c>
      <c r="Z88" s="3">
        <v>0.74</v>
      </c>
      <c r="AA88" s="3">
        <v>0.5</v>
      </c>
      <c r="AB88" s="4">
        <v>0.5</v>
      </c>
      <c r="AC88" s="5">
        <f t="shared" si="26"/>
        <v>0</v>
      </c>
      <c r="AD88" s="6">
        <f t="shared" si="27"/>
        <v>0</v>
      </c>
      <c r="AF88" s="3">
        <v>0.74</v>
      </c>
      <c r="AG88" s="3">
        <v>0.7</v>
      </c>
      <c r="AH88" s="4">
        <v>0.5</v>
      </c>
      <c r="AI88" s="5">
        <f t="shared" si="28"/>
        <v>0.18399999999999994</v>
      </c>
      <c r="AJ88" s="6">
        <f t="shared" si="29"/>
        <v>1.6000000000000011E-2</v>
      </c>
      <c r="AL88" s="3">
        <v>0.74</v>
      </c>
      <c r="AM88" s="3">
        <v>0.8</v>
      </c>
      <c r="AN88" s="4">
        <v>0.5</v>
      </c>
      <c r="AO88" s="5">
        <f t="shared" si="30"/>
        <v>0.17999999999999994</v>
      </c>
      <c r="AP88" s="6">
        <f t="shared" si="31"/>
        <v>0</v>
      </c>
      <c r="AR88" s="3">
        <v>0.74</v>
      </c>
      <c r="AS88" s="3">
        <v>0.8</v>
      </c>
      <c r="AT88" s="4">
        <v>0.7</v>
      </c>
      <c r="AU88" s="5">
        <f t="shared" si="32"/>
        <v>-2.0000000000000018E-2</v>
      </c>
      <c r="AV88" s="6">
        <f t="shared" si="33"/>
        <v>0</v>
      </c>
      <c r="AX88" s="3">
        <v>0.74</v>
      </c>
      <c r="AY88" s="3">
        <v>0.8</v>
      </c>
      <c r="AZ88" s="4">
        <v>0.8</v>
      </c>
      <c r="BA88" s="5">
        <f t="shared" si="34"/>
        <v>0</v>
      </c>
      <c r="BB88" s="6">
        <f t="shared" si="35"/>
        <v>0</v>
      </c>
    </row>
    <row r="89" spans="2:54" ht="15" x14ac:dyDescent="0.2">
      <c r="B89" s="3">
        <v>0.75</v>
      </c>
      <c r="C89" s="3">
        <v>0.2</v>
      </c>
      <c r="D89" s="4">
        <v>0.2</v>
      </c>
      <c r="E89" s="5">
        <f t="shared" si="18"/>
        <v>0</v>
      </c>
      <c r="F89" s="6">
        <f t="shared" si="19"/>
        <v>0</v>
      </c>
      <c r="H89" s="3">
        <v>0.75</v>
      </c>
      <c r="I89" s="3">
        <v>0.2</v>
      </c>
      <c r="J89" s="4">
        <v>0.4</v>
      </c>
      <c r="K89" s="5">
        <f t="shared" si="20"/>
        <v>-8.3333333333333412E-2</v>
      </c>
      <c r="L89" s="6">
        <f t="shared" si="21"/>
        <v>0.11666666666666665</v>
      </c>
      <c r="N89" s="3">
        <v>0.75</v>
      </c>
      <c r="O89" s="3">
        <v>0.2</v>
      </c>
      <c r="P89" s="4">
        <v>0.5</v>
      </c>
      <c r="Q89" s="5">
        <f t="shared" si="22"/>
        <v>-0.15000000000000005</v>
      </c>
      <c r="R89" s="6">
        <f t="shared" si="23"/>
        <v>0.15</v>
      </c>
      <c r="T89" s="3">
        <v>0.75</v>
      </c>
      <c r="U89" s="3">
        <v>0.3</v>
      </c>
      <c r="V89" s="4">
        <v>0.5</v>
      </c>
      <c r="W89" s="5">
        <f t="shared" si="24"/>
        <v>-0.1</v>
      </c>
      <c r="X89" s="6">
        <f t="shared" si="25"/>
        <v>0.1</v>
      </c>
      <c r="Z89" s="3">
        <v>0.75</v>
      </c>
      <c r="AA89" s="3">
        <v>0.5</v>
      </c>
      <c r="AB89" s="4">
        <v>0.5</v>
      </c>
      <c r="AC89" s="5">
        <f t="shared" si="26"/>
        <v>0</v>
      </c>
      <c r="AD89" s="6">
        <f t="shared" si="27"/>
        <v>0</v>
      </c>
      <c r="AF89" s="3">
        <v>0.75</v>
      </c>
      <c r="AG89" s="3">
        <v>0.7</v>
      </c>
      <c r="AH89" s="4">
        <v>0.5</v>
      </c>
      <c r="AI89" s="5">
        <f t="shared" si="28"/>
        <v>0.17999999999999994</v>
      </c>
      <c r="AJ89" s="6">
        <f t="shared" si="29"/>
        <v>2.0000000000000014E-2</v>
      </c>
      <c r="AL89" s="3">
        <v>0.75</v>
      </c>
      <c r="AM89" s="3">
        <v>0.8</v>
      </c>
      <c r="AN89" s="4">
        <v>0.5</v>
      </c>
      <c r="AO89" s="5">
        <f t="shared" si="30"/>
        <v>0.19999999999999996</v>
      </c>
      <c r="AP89" s="6">
        <f t="shared" si="31"/>
        <v>0</v>
      </c>
      <c r="AR89" s="3">
        <v>0.75</v>
      </c>
      <c r="AS89" s="3">
        <v>0.8</v>
      </c>
      <c r="AT89" s="4">
        <v>0.7</v>
      </c>
      <c r="AU89" s="5">
        <f t="shared" si="32"/>
        <v>0</v>
      </c>
      <c r="AV89" s="6">
        <f t="shared" si="33"/>
        <v>0</v>
      </c>
      <c r="AX89" s="3">
        <v>0.75</v>
      </c>
      <c r="AY89" s="3">
        <v>0.8</v>
      </c>
      <c r="AZ89" s="4">
        <v>0.8</v>
      </c>
      <c r="BA89" s="5">
        <f t="shared" si="34"/>
        <v>0</v>
      </c>
      <c r="BB89" s="6">
        <f t="shared" si="35"/>
        <v>0</v>
      </c>
    </row>
    <row r="90" spans="2:54" ht="15" x14ac:dyDescent="0.2">
      <c r="B90" s="3">
        <v>0.76</v>
      </c>
      <c r="C90" s="3">
        <v>0.2</v>
      </c>
      <c r="D90" s="4">
        <v>0.2</v>
      </c>
      <c r="E90" s="5">
        <f t="shared" si="18"/>
        <v>0</v>
      </c>
      <c r="F90" s="6">
        <f t="shared" si="19"/>
        <v>0</v>
      </c>
      <c r="H90" s="3">
        <v>0.76</v>
      </c>
      <c r="I90" s="3">
        <v>0.2</v>
      </c>
      <c r="J90" s="4">
        <v>0.4</v>
      </c>
      <c r="K90" s="5">
        <f t="shared" si="20"/>
        <v>-8.0000000000000071E-2</v>
      </c>
      <c r="L90" s="6">
        <f t="shared" si="21"/>
        <v>0.12</v>
      </c>
      <c r="N90" s="3">
        <v>0.76</v>
      </c>
      <c r="O90" s="3">
        <v>0.2</v>
      </c>
      <c r="P90" s="4">
        <v>0.5</v>
      </c>
      <c r="Q90" s="5">
        <f t="shared" si="22"/>
        <v>-0.14400000000000004</v>
      </c>
      <c r="R90" s="6">
        <f t="shared" si="23"/>
        <v>0.156</v>
      </c>
      <c r="T90" s="3">
        <v>0.76</v>
      </c>
      <c r="U90" s="3">
        <v>0.3</v>
      </c>
      <c r="V90" s="4">
        <v>0.5</v>
      </c>
      <c r="W90" s="5">
        <f t="shared" si="24"/>
        <v>-9.6000000000000002E-2</v>
      </c>
      <c r="X90" s="6">
        <f t="shared" si="25"/>
        <v>0.10400000000000001</v>
      </c>
      <c r="Z90" s="3">
        <v>0.76</v>
      </c>
      <c r="AA90" s="3">
        <v>0.5</v>
      </c>
      <c r="AB90" s="4">
        <v>0.5</v>
      </c>
      <c r="AC90" s="5">
        <f t="shared" si="26"/>
        <v>0</v>
      </c>
      <c r="AD90" s="6">
        <f t="shared" si="27"/>
        <v>0</v>
      </c>
      <c r="AF90" s="3">
        <v>0.76</v>
      </c>
      <c r="AG90" s="3">
        <v>0.7</v>
      </c>
      <c r="AH90" s="4">
        <v>0.5</v>
      </c>
      <c r="AI90" s="5">
        <f t="shared" si="28"/>
        <v>0.17599999999999993</v>
      </c>
      <c r="AJ90" s="6">
        <f t="shared" si="29"/>
        <v>2.4000000000000014E-2</v>
      </c>
      <c r="AL90" s="3">
        <v>0.76</v>
      </c>
      <c r="AM90" s="3">
        <v>0.8</v>
      </c>
      <c r="AN90" s="4">
        <v>0.5</v>
      </c>
      <c r="AO90" s="5">
        <f t="shared" si="30"/>
        <v>0.21999999999999997</v>
      </c>
      <c r="AP90" s="6">
        <f t="shared" si="31"/>
        <v>0</v>
      </c>
      <c r="AR90" s="3">
        <v>0.76</v>
      </c>
      <c r="AS90" s="3">
        <v>0.8</v>
      </c>
      <c r="AT90" s="4">
        <v>0.7</v>
      </c>
      <c r="AU90" s="5">
        <f t="shared" si="32"/>
        <v>2.0000000000000018E-2</v>
      </c>
      <c r="AV90" s="6">
        <f t="shared" si="33"/>
        <v>0</v>
      </c>
      <c r="AX90" s="3">
        <v>0.76</v>
      </c>
      <c r="AY90" s="3">
        <v>0.8</v>
      </c>
      <c r="AZ90" s="4">
        <v>0.8</v>
      </c>
      <c r="BA90" s="5">
        <f t="shared" si="34"/>
        <v>0</v>
      </c>
      <c r="BB90" s="6">
        <f t="shared" si="35"/>
        <v>0</v>
      </c>
    </row>
    <row r="91" spans="2:54" ht="15" x14ac:dyDescent="0.2">
      <c r="B91" s="3">
        <v>0.77</v>
      </c>
      <c r="C91" s="3">
        <v>0.2</v>
      </c>
      <c r="D91" s="4">
        <v>0.2</v>
      </c>
      <c r="E91" s="5">
        <f t="shared" si="18"/>
        <v>0</v>
      </c>
      <c r="F91" s="6">
        <f t="shared" si="19"/>
        <v>0</v>
      </c>
      <c r="H91" s="3">
        <v>0.77</v>
      </c>
      <c r="I91" s="3">
        <v>0.2</v>
      </c>
      <c r="J91" s="4">
        <v>0.4</v>
      </c>
      <c r="K91" s="5">
        <f t="shared" si="20"/>
        <v>-7.666666666666673E-2</v>
      </c>
      <c r="L91" s="6">
        <f t="shared" si="21"/>
        <v>0.12333333333333334</v>
      </c>
      <c r="N91" s="3">
        <v>0.77</v>
      </c>
      <c r="O91" s="3">
        <v>0.2</v>
      </c>
      <c r="P91" s="4">
        <v>0.5</v>
      </c>
      <c r="Q91" s="5">
        <f t="shared" si="22"/>
        <v>-0.13800000000000004</v>
      </c>
      <c r="R91" s="6">
        <f t="shared" si="23"/>
        <v>0.16200000000000001</v>
      </c>
      <c r="T91" s="3">
        <v>0.77</v>
      </c>
      <c r="U91" s="3">
        <v>0.3</v>
      </c>
      <c r="V91" s="4">
        <v>0.5</v>
      </c>
      <c r="W91" s="5">
        <f t="shared" si="24"/>
        <v>-9.1999999999999998E-2</v>
      </c>
      <c r="X91" s="6">
        <f t="shared" si="25"/>
        <v>0.10800000000000001</v>
      </c>
      <c r="Z91" s="3">
        <v>0.77</v>
      </c>
      <c r="AA91" s="3">
        <v>0.5</v>
      </c>
      <c r="AB91" s="4">
        <v>0.5</v>
      </c>
      <c r="AC91" s="5">
        <f t="shared" si="26"/>
        <v>0</v>
      </c>
      <c r="AD91" s="6">
        <f t="shared" si="27"/>
        <v>0</v>
      </c>
      <c r="AF91" s="3">
        <v>0.77</v>
      </c>
      <c r="AG91" s="3">
        <v>0.7</v>
      </c>
      <c r="AH91" s="4">
        <v>0.5</v>
      </c>
      <c r="AI91" s="5">
        <f t="shared" si="28"/>
        <v>0.17199999999999993</v>
      </c>
      <c r="AJ91" s="6">
        <f t="shared" si="29"/>
        <v>2.8000000000000018E-2</v>
      </c>
      <c r="AL91" s="3">
        <v>0.77</v>
      </c>
      <c r="AM91" s="3">
        <v>0.8</v>
      </c>
      <c r="AN91" s="4">
        <v>0.5</v>
      </c>
      <c r="AO91" s="5">
        <f t="shared" si="30"/>
        <v>0.24</v>
      </c>
      <c r="AP91" s="6">
        <f t="shared" si="31"/>
        <v>0</v>
      </c>
      <c r="AR91" s="3">
        <v>0.77</v>
      </c>
      <c r="AS91" s="3">
        <v>0.8</v>
      </c>
      <c r="AT91" s="4">
        <v>0.7</v>
      </c>
      <c r="AU91" s="5">
        <f t="shared" si="32"/>
        <v>4.0000000000000036E-2</v>
      </c>
      <c r="AV91" s="6">
        <f t="shared" si="33"/>
        <v>0</v>
      </c>
      <c r="AX91" s="3">
        <v>0.77</v>
      </c>
      <c r="AY91" s="3">
        <v>0.8</v>
      </c>
      <c r="AZ91" s="4">
        <v>0.8</v>
      </c>
      <c r="BA91" s="5">
        <f t="shared" si="34"/>
        <v>0</v>
      </c>
      <c r="BB91" s="6">
        <f t="shared" si="35"/>
        <v>0</v>
      </c>
    </row>
    <row r="92" spans="2:54" ht="15" x14ac:dyDescent="0.2">
      <c r="B92" s="3">
        <v>0.78</v>
      </c>
      <c r="C92" s="3">
        <v>0.2</v>
      </c>
      <c r="D92" s="4">
        <v>0.2</v>
      </c>
      <c r="E92" s="5">
        <f t="shared" si="18"/>
        <v>0</v>
      </c>
      <c r="F92" s="6">
        <f t="shared" si="19"/>
        <v>0</v>
      </c>
      <c r="H92" s="3">
        <v>0.78</v>
      </c>
      <c r="I92" s="3">
        <v>0.2</v>
      </c>
      <c r="J92" s="4">
        <v>0.4</v>
      </c>
      <c r="K92" s="5">
        <f t="shared" si="20"/>
        <v>-7.3333333333333361E-2</v>
      </c>
      <c r="L92" s="6">
        <f t="shared" si="21"/>
        <v>0.12666666666666671</v>
      </c>
      <c r="N92" s="3">
        <v>0.78</v>
      </c>
      <c r="O92" s="3">
        <v>0.2</v>
      </c>
      <c r="P92" s="4">
        <v>0.5</v>
      </c>
      <c r="Q92" s="5">
        <f t="shared" si="22"/>
        <v>-0.13200000000000003</v>
      </c>
      <c r="R92" s="6">
        <f t="shared" si="23"/>
        <v>0.16800000000000001</v>
      </c>
      <c r="T92" s="3">
        <v>0.78</v>
      </c>
      <c r="U92" s="3">
        <v>0.3</v>
      </c>
      <c r="V92" s="4">
        <v>0.5</v>
      </c>
      <c r="W92" s="5">
        <f t="shared" si="24"/>
        <v>-8.7999999999999995E-2</v>
      </c>
      <c r="X92" s="6">
        <f t="shared" si="25"/>
        <v>0.11200000000000002</v>
      </c>
      <c r="Z92" s="3">
        <v>0.78</v>
      </c>
      <c r="AA92" s="3">
        <v>0.5</v>
      </c>
      <c r="AB92" s="4">
        <v>0.5</v>
      </c>
      <c r="AC92" s="5">
        <f t="shared" si="26"/>
        <v>0</v>
      </c>
      <c r="AD92" s="6">
        <f t="shared" si="27"/>
        <v>0</v>
      </c>
      <c r="AF92" s="3">
        <v>0.78</v>
      </c>
      <c r="AG92" s="3">
        <v>0.7</v>
      </c>
      <c r="AH92" s="4">
        <v>0.5</v>
      </c>
      <c r="AI92" s="5">
        <f t="shared" si="28"/>
        <v>0.16799999999999993</v>
      </c>
      <c r="AJ92" s="6">
        <f t="shared" si="29"/>
        <v>3.2000000000000021E-2</v>
      </c>
      <c r="AL92" s="3">
        <v>0.78</v>
      </c>
      <c r="AM92" s="3">
        <v>0.8</v>
      </c>
      <c r="AN92" s="4">
        <v>0.5</v>
      </c>
      <c r="AO92" s="5">
        <f t="shared" si="30"/>
        <v>0.26</v>
      </c>
      <c r="AP92" s="6">
        <f t="shared" si="31"/>
        <v>0</v>
      </c>
      <c r="AR92" s="3">
        <v>0.78</v>
      </c>
      <c r="AS92" s="3">
        <v>0.8</v>
      </c>
      <c r="AT92" s="4">
        <v>0.7</v>
      </c>
      <c r="AU92" s="5">
        <f t="shared" si="32"/>
        <v>6.0000000000000053E-2</v>
      </c>
      <c r="AV92" s="6">
        <f t="shared" si="33"/>
        <v>0</v>
      </c>
      <c r="AX92" s="3">
        <v>0.78</v>
      </c>
      <c r="AY92" s="3">
        <v>0.8</v>
      </c>
      <c r="AZ92" s="4">
        <v>0.8</v>
      </c>
      <c r="BA92" s="5">
        <f t="shared" si="34"/>
        <v>0</v>
      </c>
      <c r="BB92" s="6">
        <f t="shared" si="35"/>
        <v>0</v>
      </c>
    </row>
    <row r="93" spans="2:54" ht="15" x14ac:dyDescent="0.2">
      <c r="B93" s="3">
        <v>0.79</v>
      </c>
      <c r="C93" s="3">
        <v>0.2</v>
      </c>
      <c r="D93" s="4">
        <v>0.2</v>
      </c>
      <c r="E93" s="5">
        <f t="shared" si="18"/>
        <v>0</v>
      </c>
      <c r="F93" s="6">
        <f t="shared" si="19"/>
        <v>0</v>
      </c>
      <c r="H93" s="3">
        <v>0.79</v>
      </c>
      <c r="I93" s="3">
        <v>0.2</v>
      </c>
      <c r="J93" s="4">
        <v>0.4</v>
      </c>
      <c r="K93" s="5">
        <f t="shared" si="20"/>
        <v>-7.0000000000000034E-2</v>
      </c>
      <c r="L93" s="6">
        <f t="shared" si="21"/>
        <v>0.13000000000000003</v>
      </c>
      <c r="N93" s="3">
        <v>0.79</v>
      </c>
      <c r="O93" s="3">
        <v>0.2</v>
      </c>
      <c r="P93" s="4">
        <v>0.5</v>
      </c>
      <c r="Q93" s="5">
        <f t="shared" si="22"/>
        <v>-0.12600000000000003</v>
      </c>
      <c r="R93" s="6">
        <f t="shared" si="23"/>
        <v>0.17400000000000002</v>
      </c>
      <c r="T93" s="3">
        <v>0.79</v>
      </c>
      <c r="U93" s="3">
        <v>0.3</v>
      </c>
      <c r="V93" s="4">
        <v>0.5</v>
      </c>
      <c r="W93" s="5">
        <f t="shared" si="24"/>
        <v>-8.3999999999999991E-2</v>
      </c>
      <c r="X93" s="6">
        <f t="shared" si="25"/>
        <v>0.11600000000000002</v>
      </c>
      <c r="Z93" s="3">
        <v>0.79</v>
      </c>
      <c r="AA93" s="3">
        <v>0.5</v>
      </c>
      <c r="AB93" s="4">
        <v>0.5</v>
      </c>
      <c r="AC93" s="5">
        <f t="shared" si="26"/>
        <v>0</v>
      </c>
      <c r="AD93" s="6">
        <f t="shared" si="27"/>
        <v>0</v>
      </c>
      <c r="AF93" s="3">
        <v>0.79</v>
      </c>
      <c r="AG93" s="3">
        <v>0.7</v>
      </c>
      <c r="AH93" s="4">
        <v>0.5</v>
      </c>
      <c r="AI93" s="5">
        <f t="shared" si="28"/>
        <v>0.16399999999999992</v>
      </c>
      <c r="AJ93" s="6">
        <f t="shared" si="29"/>
        <v>3.6000000000000025E-2</v>
      </c>
      <c r="AL93" s="3">
        <v>0.79</v>
      </c>
      <c r="AM93" s="3">
        <v>0.8</v>
      </c>
      <c r="AN93" s="4">
        <v>0.5</v>
      </c>
      <c r="AO93" s="5">
        <f t="shared" si="30"/>
        <v>0.28000000000000003</v>
      </c>
      <c r="AP93" s="6">
        <f t="shared" si="31"/>
        <v>0</v>
      </c>
      <c r="AR93" s="3">
        <v>0.79</v>
      </c>
      <c r="AS93" s="3">
        <v>0.8</v>
      </c>
      <c r="AT93" s="4">
        <v>0.7</v>
      </c>
      <c r="AU93" s="5">
        <f t="shared" si="32"/>
        <v>8.0000000000000071E-2</v>
      </c>
      <c r="AV93" s="6">
        <f t="shared" si="33"/>
        <v>0</v>
      </c>
      <c r="AX93" s="3">
        <v>0.79</v>
      </c>
      <c r="AY93" s="3">
        <v>0.8</v>
      </c>
      <c r="AZ93" s="4">
        <v>0.8</v>
      </c>
      <c r="BA93" s="5">
        <f t="shared" si="34"/>
        <v>0</v>
      </c>
      <c r="BB93" s="6">
        <f t="shared" si="35"/>
        <v>0</v>
      </c>
    </row>
    <row r="94" spans="2:54" ht="15" x14ac:dyDescent="0.2">
      <c r="B94" s="3">
        <v>0.8</v>
      </c>
      <c r="C94" s="3">
        <v>0.2</v>
      </c>
      <c r="D94" s="4">
        <v>0.2</v>
      </c>
      <c r="E94" s="5">
        <f t="shared" si="18"/>
        <v>0</v>
      </c>
      <c r="F94" s="6">
        <f t="shared" si="19"/>
        <v>0</v>
      </c>
      <c r="H94" s="3">
        <v>0.8</v>
      </c>
      <c r="I94" s="3">
        <v>0.2</v>
      </c>
      <c r="J94" s="4">
        <v>0.4</v>
      </c>
      <c r="K94" s="5">
        <f t="shared" si="20"/>
        <v>-6.6666666666666707E-2</v>
      </c>
      <c r="L94" s="6">
        <f t="shared" si="21"/>
        <v>0.13333333333333336</v>
      </c>
      <c r="N94" s="3">
        <v>0.8</v>
      </c>
      <c r="O94" s="3">
        <v>0.2</v>
      </c>
      <c r="P94" s="4">
        <v>0.5</v>
      </c>
      <c r="Q94" s="5">
        <f t="shared" si="22"/>
        <v>-0.12000000000000002</v>
      </c>
      <c r="R94" s="6">
        <f t="shared" si="23"/>
        <v>0.18000000000000002</v>
      </c>
      <c r="T94" s="3">
        <v>0.8</v>
      </c>
      <c r="U94" s="3">
        <v>0.3</v>
      </c>
      <c r="V94" s="4">
        <v>0.5</v>
      </c>
      <c r="W94" s="5">
        <f t="shared" si="24"/>
        <v>-7.9999999999999932E-2</v>
      </c>
      <c r="X94" s="6">
        <f t="shared" si="25"/>
        <v>0.12000000000000002</v>
      </c>
      <c r="Z94" s="3">
        <v>0.8</v>
      </c>
      <c r="AA94" s="3">
        <v>0.5</v>
      </c>
      <c r="AB94" s="4">
        <v>0.5</v>
      </c>
      <c r="AC94" s="5">
        <f t="shared" si="26"/>
        <v>0</v>
      </c>
      <c r="AD94" s="6">
        <f t="shared" si="27"/>
        <v>0</v>
      </c>
      <c r="AF94" s="3">
        <v>0.8</v>
      </c>
      <c r="AG94" s="3">
        <v>0.7</v>
      </c>
      <c r="AH94" s="4">
        <v>0.5</v>
      </c>
      <c r="AI94" s="5">
        <f t="shared" si="28"/>
        <v>0.15999999999999992</v>
      </c>
      <c r="AJ94" s="6">
        <f t="shared" si="29"/>
        <v>4.0000000000000029E-2</v>
      </c>
      <c r="AL94" s="3">
        <v>0.8</v>
      </c>
      <c r="AM94" s="3">
        <v>0.8</v>
      </c>
      <c r="AN94" s="4">
        <v>0.5</v>
      </c>
      <c r="AO94" s="5">
        <f t="shared" si="30"/>
        <v>0.30000000000000004</v>
      </c>
      <c r="AP94" s="6">
        <f t="shared" si="31"/>
        <v>0</v>
      </c>
      <c r="AR94" s="3">
        <v>0.8</v>
      </c>
      <c r="AS94" s="3">
        <v>0.8</v>
      </c>
      <c r="AT94" s="4">
        <v>0.7</v>
      </c>
      <c r="AU94" s="5">
        <f t="shared" si="32"/>
        <v>0.10000000000000009</v>
      </c>
      <c r="AV94" s="6">
        <f t="shared" si="33"/>
        <v>0</v>
      </c>
      <c r="AX94" s="3">
        <v>0.8</v>
      </c>
      <c r="AY94" s="3">
        <v>0.8</v>
      </c>
      <c r="AZ94" s="4">
        <v>0.8</v>
      </c>
      <c r="BA94" s="5">
        <f t="shared" si="34"/>
        <v>0</v>
      </c>
      <c r="BB94" s="6">
        <f t="shared" si="35"/>
        <v>0</v>
      </c>
    </row>
    <row r="95" spans="2:54" ht="15" x14ac:dyDescent="0.2">
      <c r="B95" s="3">
        <v>0.81</v>
      </c>
      <c r="C95" s="3">
        <v>0.2</v>
      </c>
      <c r="D95" s="4">
        <v>0.2</v>
      </c>
      <c r="E95" s="5">
        <f t="shared" si="18"/>
        <v>0</v>
      </c>
      <c r="F95" s="6">
        <f t="shared" si="19"/>
        <v>0</v>
      </c>
      <c r="H95" s="3">
        <v>0.81</v>
      </c>
      <c r="I95" s="3">
        <v>0.2</v>
      </c>
      <c r="J95" s="4">
        <v>0.4</v>
      </c>
      <c r="K95" s="5">
        <f t="shared" si="20"/>
        <v>-6.3333333333333353E-2</v>
      </c>
      <c r="L95" s="6">
        <f t="shared" si="21"/>
        <v>0.13666666666666671</v>
      </c>
      <c r="N95" s="3">
        <v>0.81</v>
      </c>
      <c r="O95" s="3">
        <v>0.2</v>
      </c>
      <c r="P95" s="4">
        <v>0.5</v>
      </c>
      <c r="Q95" s="5">
        <f t="shared" si="22"/>
        <v>-0.11400000000000002</v>
      </c>
      <c r="R95" s="6">
        <f t="shared" si="23"/>
        <v>0.18600000000000003</v>
      </c>
      <c r="T95" s="3">
        <v>0.81</v>
      </c>
      <c r="U95" s="3">
        <v>0.3</v>
      </c>
      <c r="V95" s="4">
        <v>0.5</v>
      </c>
      <c r="W95" s="5">
        <f t="shared" si="24"/>
        <v>-7.5999999999999929E-2</v>
      </c>
      <c r="X95" s="6">
        <f t="shared" si="25"/>
        <v>0.12400000000000003</v>
      </c>
      <c r="Z95" s="3">
        <v>0.81</v>
      </c>
      <c r="AA95" s="3">
        <v>0.5</v>
      </c>
      <c r="AB95" s="4">
        <v>0.5</v>
      </c>
      <c r="AC95" s="5">
        <f t="shared" si="26"/>
        <v>0</v>
      </c>
      <c r="AD95" s="6">
        <f t="shared" si="27"/>
        <v>0</v>
      </c>
      <c r="AF95" s="3">
        <v>0.81</v>
      </c>
      <c r="AG95" s="3">
        <v>0.7</v>
      </c>
      <c r="AH95" s="4">
        <v>0.5</v>
      </c>
      <c r="AI95" s="5">
        <f t="shared" si="28"/>
        <v>0.15599999999999992</v>
      </c>
      <c r="AJ95" s="6">
        <f t="shared" si="29"/>
        <v>4.4000000000000032E-2</v>
      </c>
      <c r="AL95" s="3">
        <v>0.81</v>
      </c>
      <c r="AM95" s="3">
        <v>0.8</v>
      </c>
      <c r="AN95" s="4">
        <v>0.5</v>
      </c>
      <c r="AO95" s="5">
        <f t="shared" si="30"/>
        <v>0.29400000000000004</v>
      </c>
      <c r="AP95" s="6">
        <f t="shared" si="31"/>
        <v>6.0000000000000062E-3</v>
      </c>
      <c r="AR95" s="3">
        <v>0.81</v>
      </c>
      <c r="AS95" s="3">
        <v>0.8</v>
      </c>
      <c r="AT95" s="4">
        <v>0.7</v>
      </c>
      <c r="AU95" s="5">
        <f t="shared" si="32"/>
        <v>9.8571428571428657E-2</v>
      </c>
      <c r="AV95" s="6">
        <f t="shared" si="33"/>
        <v>1.4285714285714312E-3</v>
      </c>
      <c r="AX95" s="3">
        <v>0.81</v>
      </c>
      <c r="AY95" s="3">
        <v>0.8</v>
      </c>
      <c r="AZ95" s="4">
        <v>0.8</v>
      </c>
      <c r="BA95" s="5">
        <f t="shared" si="34"/>
        <v>0</v>
      </c>
      <c r="BB95" s="6">
        <f t="shared" si="35"/>
        <v>0</v>
      </c>
    </row>
    <row r="96" spans="2:54" ht="15" x14ac:dyDescent="0.2">
      <c r="B96" s="3">
        <v>0.82</v>
      </c>
      <c r="C96" s="3">
        <v>0.2</v>
      </c>
      <c r="D96" s="4">
        <v>0.2</v>
      </c>
      <c r="E96" s="5">
        <f t="shared" si="18"/>
        <v>0</v>
      </c>
      <c r="F96" s="6">
        <f t="shared" si="19"/>
        <v>0</v>
      </c>
      <c r="H96" s="3">
        <v>0.82</v>
      </c>
      <c r="I96" s="3">
        <v>0.2</v>
      </c>
      <c r="J96" s="4">
        <v>0.4</v>
      </c>
      <c r="K96" s="5">
        <f t="shared" si="20"/>
        <v>-5.999999999999997E-2</v>
      </c>
      <c r="L96" s="6">
        <f t="shared" si="21"/>
        <v>0.13999999999999999</v>
      </c>
      <c r="N96" s="3">
        <v>0.82</v>
      </c>
      <c r="O96" s="3">
        <v>0.2</v>
      </c>
      <c r="P96" s="4">
        <v>0.5</v>
      </c>
      <c r="Q96" s="5">
        <f t="shared" si="22"/>
        <v>-0.10799999999999996</v>
      </c>
      <c r="R96" s="6">
        <f t="shared" si="23"/>
        <v>0.19199999999999998</v>
      </c>
      <c r="T96" s="3">
        <v>0.82</v>
      </c>
      <c r="U96" s="3">
        <v>0.3</v>
      </c>
      <c r="V96" s="4">
        <v>0.5</v>
      </c>
      <c r="W96" s="5">
        <f t="shared" si="24"/>
        <v>-7.2000000000000092E-2</v>
      </c>
      <c r="X96" s="6">
        <f t="shared" si="25"/>
        <v>0.12799999999999997</v>
      </c>
      <c r="Z96" s="3">
        <v>0.82</v>
      </c>
      <c r="AA96" s="3">
        <v>0.5</v>
      </c>
      <c r="AB96" s="4">
        <v>0.5</v>
      </c>
      <c r="AC96" s="5">
        <f t="shared" si="26"/>
        <v>0</v>
      </c>
      <c r="AD96" s="6">
        <f t="shared" si="27"/>
        <v>0</v>
      </c>
      <c r="AF96" s="3">
        <v>0.82</v>
      </c>
      <c r="AG96" s="3">
        <v>0.7</v>
      </c>
      <c r="AH96" s="4">
        <v>0.5</v>
      </c>
      <c r="AI96" s="5">
        <f t="shared" si="28"/>
        <v>0.15199999999999997</v>
      </c>
      <c r="AJ96" s="6">
        <f t="shared" si="29"/>
        <v>4.7999999999999987E-2</v>
      </c>
      <c r="AL96" s="3">
        <v>0.82</v>
      </c>
      <c r="AM96" s="3">
        <v>0.8</v>
      </c>
      <c r="AN96" s="4">
        <v>0.5</v>
      </c>
      <c r="AO96" s="5">
        <f t="shared" si="30"/>
        <v>0.28800000000000009</v>
      </c>
      <c r="AP96" s="6">
        <f t="shared" si="31"/>
        <v>1.1999999999999946E-2</v>
      </c>
      <c r="AR96" s="3">
        <v>0.82</v>
      </c>
      <c r="AS96" s="3">
        <v>0.8</v>
      </c>
      <c r="AT96" s="4">
        <v>0.7</v>
      </c>
      <c r="AU96" s="5">
        <f t="shared" si="32"/>
        <v>9.7142857142857239E-2</v>
      </c>
      <c r="AV96" s="6">
        <f t="shared" si="33"/>
        <v>2.8571428571428463E-3</v>
      </c>
      <c r="AX96" s="3">
        <v>0.82</v>
      </c>
      <c r="AY96" s="3">
        <v>0.8</v>
      </c>
      <c r="AZ96" s="4">
        <v>0.8</v>
      </c>
      <c r="BA96" s="5">
        <f t="shared" si="34"/>
        <v>0</v>
      </c>
      <c r="BB96" s="6">
        <f t="shared" si="35"/>
        <v>0</v>
      </c>
    </row>
    <row r="97" spans="2:54" ht="15" x14ac:dyDescent="0.2">
      <c r="B97" s="3">
        <v>0.83</v>
      </c>
      <c r="C97" s="3">
        <v>0.2</v>
      </c>
      <c r="D97" s="4">
        <v>0.2</v>
      </c>
      <c r="E97" s="5">
        <f t="shared" si="18"/>
        <v>0</v>
      </c>
      <c r="F97" s="6">
        <f t="shared" si="19"/>
        <v>0</v>
      </c>
      <c r="H97" s="3">
        <v>0.83</v>
      </c>
      <c r="I97" s="3">
        <v>0.2</v>
      </c>
      <c r="J97" s="4">
        <v>0.4</v>
      </c>
      <c r="K97" s="5">
        <f t="shared" si="20"/>
        <v>-5.6666666666666615E-2</v>
      </c>
      <c r="L97" s="6">
        <f t="shared" si="21"/>
        <v>0.14333333333333334</v>
      </c>
      <c r="N97" s="3">
        <v>0.83</v>
      </c>
      <c r="O97" s="3">
        <v>0.2</v>
      </c>
      <c r="P97" s="4">
        <v>0.5</v>
      </c>
      <c r="Q97" s="5">
        <f t="shared" si="22"/>
        <v>-0.10199999999999995</v>
      </c>
      <c r="R97" s="6">
        <f t="shared" si="23"/>
        <v>0.19799999999999998</v>
      </c>
      <c r="T97" s="3">
        <v>0.83</v>
      </c>
      <c r="U97" s="3">
        <v>0.3</v>
      </c>
      <c r="V97" s="4">
        <v>0.5</v>
      </c>
      <c r="W97" s="5">
        <f t="shared" si="24"/>
        <v>-6.8000000000000088E-2</v>
      </c>
      <c r="X97" s="6">
        <f t="shared" si="25"/>
        <v>0.13199999999999998</v>
      </c>
      <c r="Z97" s="3">
        <v>0.83</v>
      </c>
      <c r="AA97" s="3">
        <v>0.5</v>
      </c>
      <c r="AB97" s="4">
        <v>0.5</v>
      </c>
      <c r="AC97" s="5">
        <f t="shared" si="26"/>
        <v>0</v>
      </c>
      <c r="AD97" s="6">
        <f t="shared" si="27"/>
        <v>0</v>
      </c>
      <c r="AF97" s="3">
        <v>0.83</v>
      </c>
      <c r="AG97" s="3">
        <v>0.7</v>
      </c>
      <c r="AH97" s="4">
        <v>0.5</v>
      </c>
      <c r="AI97" s="5">
        <f t="shared" si="28"/>
        <v>0.14799999999999996</v>
      </c>
      <c r="AJ97" s="6">
        <f t="shared" si="29"/>
        <v>5.1999999999999991E-2</v>
      </c>
      <c r="AL97" s="3">
        <v>0.83</v>
      </c>
      <c r="AM97" s="3">
        <v>0.8</v>
      </c>
      <c r="AN97" s="4">
        <v>0.5</v>
      </c>
      <c r="AO97" s="5">
        <f t="shared" si="30"/>
        <v>0.28200000000000008</v>
      </c>
      <c r="AP97" s="6">
        <f t="shared" si="31"/>
        <v>1.7999999999999954E-2</v>
      </c>
      <c r="AR97" s="3">
        <v>0.83</v>
      </c>
      <c r="AS97" s="3">
        <v>0.8</v>
      </c>
      <c r="AT97" s="4">
        <v>0.7</v>
      </c>
      <c r="AU97" s="5">
        <f t="shared" si="32"/>
        <v>9.5714285714285807E-2</v>
      </c>
      <c r="AV97" s="6">
        <f t="shared" si="33"/>
        <v>4.2857142857142781E-3</v>
      </c>
      <c r="AX97" s="3">
        <v>0.83</v>
      </c>
      <c r="AY97" s="3">
        <v>0.8</v>
      </c>
      <c r="AZ97" s="4">
        <v>0.8</v>
      </c>
      <c r="BA97" s="5">
        <f t="shared" si="34"/>
        <v>0</v>
      </c>
      <c r="BB97" s="6">
        <f t="shared" si="35"/>
        <v>0</v>
      </c>
    </row>
    <row r="98" spans="2:54" ht="15" x14ac:dyDescent="0.2">
      <c r="B98" s="3">
        <v>0.84</v>
      </c>
      <c r="C98" s="3">
        <v>0.2</v>
      </c>
      <c r="D98" s="4">
        <v>0.2</v>
      </c>
      <c r="E98" s="5">
        <f t="shared" si="18"/>
        <v>0</v>
      </c>
      <c r="F98" s="6">
        <f t="shared" si="19"/>
        <v>0</v>
      </c>
      <c r="H98" s="3">
        <v>0.84</v>
      </c>
      <c r="I98" s="3">
        <v>0.2</v>
      </c>
      <c r="J98" s="4">
        <v>0.4</v>
      </c>
      <c r="K98" s="5">
        <f t="shared" si="20"/>
        <v>-5.3333333333333288E-2</v>
      </c>
      <c r="L98" s="6">
        <f t="shared" si="21"/>
        <v>0.14666666666666667</v>
      </c>
      <c r="N98" s="3">
        <v>0.84</v>
      </c>
      <c r="O98" s="3">
        <v>0.2</v>
      </c>
      <c r="P98" s="4">
        <v>0.5</v>
      </c>
      <c r="Q98" s="5">
        <f t="shared" si="22"/>
        <v>-9.5999999999999946E-2</v>
      </c>
      <c r="R98" s="6">
        <f t="shared" si="23"/>
        <v>0.20399999999999999</v>
      </c>
      <c r="T98" s="3">
        <v>0.84</v>
      </c>
      <c r="U98" s="3">
        <v>0.3</v>
      </c>
      <c r="V98" s="4">
        <v>0.5</v>
      </c>
      <c r="W98" s="5">
        <f t="shared" si="24"/>
        <v>-6.4000000000000085E-2</v>
      </c>
      <c r="X98" s="6">
        <f t="shared" si="25"/>
        <v>0.13599999999999998</v>
      </c>
      <c r="Z98" s="3">
        <v>0.84</v>
      </c>
      <c r="AA98" s="3">
        <v>0.5</v>
      </c>
      <c r="AB98" s="4">
        <v>0.5</v>
      </c>
      <c r="AC98" s="5">
        <f t="shared" si="26"/>
        <v>0</v>
      </c>
      <c r="AD98" s="6">
        <f t="shared" si="27"/>
        <v>0</v>
      </c>
      <c r="AF98" s="3">
        <v>0.84</v>
      </c>
      <c r="AG98" s="3">
        <v>0.7</v>
      </c>
      <c r="AH98" s="4">
        <v>0.5</v>
      </c>
      <c r="AI98" s="5">
        <f t="shared" si="28"/>
        <v>0.14399999999999996</v>
      </c>
      <c r="AJ98" s="6">
        <f t="shared" si="29"/>
        <v>5.5999999999999994E-2</v>
      </c>
      <c r="AL98" s="3">
        <v>0.84</v>
      </c>
      <c r="AM98" s="3">
        <v>0.8</v>
      </c>
      <c r="AN98" s="4">
        <v>0.5</v>
      </c>
      <c r="AO98" s="5">
        <f t="shared" si="30"/>
        <v>0.27600000000000008</v>
      </c>
      <c r="AP98" s="6">
        <f t="shared" si="31"/>
        <v>2.3999999999999959E-2</v>
      </c>
      <c r="AR98" s="3">
        <v>0.84</v>
      </c>
      <c r="AS98" s="3">
        <v>0.8</v>
      </c>
      <c r="AT98" s="4">
        <v>0.7</v>
      </c>
      <c r="AU98" s="5">
        <f t="shared" si="32"/>
        <v>9.4285714285714375E-2</v>
      </c>
      <c r="AV98" s="6">
        <f t="shared" si="33"/>
        <v>5.7142857142857082E-3</v>
      </c>
      <c r="AX98" s="3">
        <v>0.84</v>
      </c>
      <c r="AY98" s="3">
        <v>0.8</v>
      </c>
      <c r="AZ98" s="4">
        <v>0.8</v>
      </c>
      <c r="BA98" s="5">
        <f t="shared" si="34"/>
        <v>0</v>
      </c>
      <c r="BB98" s="6">
        <f t="shared" si="35"/>
        <v>0</v>
      </c>
    </row>
    <row r="99" spans="2:54" ht="15" x14ac:dyDescent="0.2">
      <c r="B99" s="3">
        <v>0.85</v>
      </c>
      <c r="C99" s="3">
        <v>0.2</v>
      </c>
      <c r="D99" s="4">
        <v>0.2</v>
      </c>
      <c r="E99" s="5">
        <f t="shared" si="18"/>
        <v>0</v>
      </c>
      <c r="F99" s="6">
        <f t="shared" si="19"/>
        <v>0</v>
      </c>
      <c r="H99" s="3">
        <v>0.85</v>
      </c>
      <c r="I99" s="3">
        <v>0.2</v>
      </c>
      <c r="J99" s="4">
        <v>0.4</v>
      </c>
      <c r="K99" s="5">
        <f t="shared" si="20"/>
        <v>-4.9999999999999961E-2</v>
      </c>
      <c r="L99" s="6">
        <f t="shared" si="21"/>
        <v>0.15</v>
      </c>
      <c r="N99" s="3">
        <v>0.85</v>
      </c>
      <c r="O99" s="3">
        <v>0.2</v>
      </c>
      <c r="P99" s="4">
        <v>0.5</v>
      </c>
      <c r="Q99" s="5">
        <f t="shared" si="22"/>
        <v>-8.9999999999999941E-2</v>
      </c>
      <c r="R99" s="6">
        <f t="shared" si="23"/>
        <v>0.21</v>
      </c>
      <c r="T99" s="3">
        <v>0.85</v>
      </c>
      <c r="U99" s="3">
        <v>0.3</v>
      </c>
      <c r="V99" s="4">
        <v>0.5</v>
      </c>
      <c r="W99" s="5">
        <f t="shared" si="24"/>
        <v>-6.0000000000000081E-2</v>
      </c>
      <c r="X99" s="6">
        <f t="shared" si="25"/>
        <v>0.13999999999999999</v>
      </c>
      <c r="Z99" s="3">
        <v>0.85</v>
      </c>
      <c r="AA99" s="3">
        <v>0.5</v>
      </c>
      <c r="AB99" s="4">
        <v>0.5</v>
      </c>
      <c r="AC99" s="5">
        <f t="shared" si="26"/>
        <v>0</v>
      </c>
      <c r="AD99" s="6">
        <f t="shared" si="27"/>
        <v>0</v>
      </c>
      <c r="AF99" s="3">
        <v>0.85</v>
      </c>
      <c r="AG99" s="3">
        <v>0.7</v>
      </c>
      <c r="AH99" s="4">
        <v>0.5</v>
      </c>
      <c r="AI99" s="5">
        <f t="shared" si="28"/>
        <v>0.13999999999999996</v>
      </c>
      <c r="AJ99" s="6">
        <f t="shared" si="29"/>
        <v>0.06</v>
      </c>
      <c r="AL99" s="3">
        <v>0.85</v>
      </c>
      <c r="AM99" s="3">
        <v>0.8</v>
      </c>
      <c r="AN99" s="4">
        <v>0.5</v>
      </c>
      <c r="AO99" s="5">
        <f t="shared" si="30"/>
        <v>0.27000000000000007</v>
      </c>
      <c r="AP99" s="6">
        <f t="shared" si="31"/>
        <v>2.9999999999999964E-2</v>
      </c>
      <c r="AR99" s="3">
        <v>0.85</v>
      </c>
      <c r="AS99" s="3">
        <v>0.8</v>
      </c>
      <c r="AT99" s="4">
        <v>0.7</v>
      </c>
      <c r="AU99" s="5">
        <f t="shared" si="32"/>
        <v>9.2857142857142944E-2</v>
      </c>
      <c r="AV99" s="6">
        <f t="shared" si="33"/>
        <v>7.14285714285714E-3</v>
      </c>
      <c r="AX99" s="3">
        <v>0.85</v>
      </c>
      <c r="AY99" s="3">
        <v>0.8</v>
      </c>
      <c r="AZ99" s="4">
        <v>0.8</v>
      </c>
      <c r="BA99" s="5">
        <f t="shared" si="34"/>
        <v>0</v>
      </c>
      <c r="BB99" s="6">
        <f t="shared" si="35"/>
        <v>0</v>
      </c>
    </row>
    <row r="100" spans="2:54" ht="15" x14ac:dyDescent="0.2">
      <c r="B100" s="3">
        <v>0.86</v>
      </c>
      <c r="C100" s="3">
        <v>0.2</v>
      </c>
      <c r="D100" s="4">
        <v>0.2</v>
      </c>
      <c r="E100" s="5">
        <f t="shared" si="18"/>
        <v>0</v>
      </c>
      <c r="F100" s="6">
        <f t="shared" si="19"/>
        <v>0</v>
      </c>
      <c r="H100" s="3">
        <v>0.86</v>
      </c>
      <c r="I100" s="3">
        <v>0.2</v>
      </c>
      <c r="J100" s="4">
        <v>0.4</v>
      </c>
      <c r="K100" s="5">
        <f t="shared" si="20"/>
        <v>-4.6666666666666606E-2</v>
      </c>
      <c r="L100" s="6">
        <f t="shared" si="21"/>
        <v>0.15333333333333335</v>
      </c>
      <c r="N100" s="3">
        <v>0.86</v>
      </c>
      <c r="O100" s="3">
        <v>0.2</v>
      </c>
      <c r="P100" s="4">
        <v>0.5</v>
      </c>
      <c r="Q100" s="5">
        <f t="shared" si="22"/>
        <v>-8.3999999999999936E-2</v>
      </c>
      <c r="R100" s="6">
        <f t="shared" si="23"/>
        <v>0.216</v>
      </c>
      <c r="T100" s="3">
        <v>0.86</v>
      </c>
      <c r="U100" s="3">
        <v>0.3</v>
      </c>
      <c r="V100" s="4">
        <v>0.5</v>
      </c>
      <c r="W100" s="5">
        <f t="shared" si="24"/>
        <v>-5.6000000000000077E-2</v>
      </c>
      <c r="X100" s="6">
        <f t="shared" si="25"/>
        <v>0.14399999999999999</v>
      </c>
      <c r="Z100" s="3">
        <v>0.86</v>
      </c>
      <c r="AA100" s="3">
        <v>0.5</v>
      </c>
      <c r="AB100" s="4">
        <v>0.5</v>
      </c>
      <c r="AC100" s="5">
        <f t="shared" si="26"/>
        <v>0</v>
      </c>
      <c r="AD100" s="6">
        <f t="shared" si="27"/>
        <v>0</v>
      </c>
      <c r="AF100" s="3">
        <v>0.86</v>
      </c>
      <c r="AG100" s="3">
        <v>0.7</v>
      </c>
      <c r="AH100" s="4">
        <v>0.5</v>
      </c>
      <c r="AI100" s="5">
        <f t="shared" si="28"/>
        <v>0.13599999999999995</v>
      </c>
      <c r="AJ100" s="6">
        <f t="shared" si="29"/>
        <v>6.4000000000000001E-2</v>
      </c>
      <c r="AL100" s="3">
        <v>0.86</v>
      </c>
      <c r="AM100" s="3">
        <v>0.8</v>
      </c>
      <c r="AN100" s="4">
        <v>0.5</v>
      </c>
      <c r="AO100" s="5">
        <f t="shared" si="30"/>
        <v>0.26400000000000007</v>
      </c>
      <c r="AP100" s="6">
        <f t="shared" si="31"/>
        <v>3.599999999999997E-2</v>
      </c>
      <c r="AR100" s="3">
        <v>0.86</v>
      </c>
      <c r="AS100" s="3">
        <v>0.8</v>
      </c>
      <c r="AT100" s="4">
        <v>0.7</v>
      </c>
      <c r="AU100" s="5">
        <f t="shared" si="32"/>
        <v>9.1428571428571526E-2</v>
      </c>
      <c r="AV100" s="6">
        <f t="shared" si="33"/>
        <v>8.5714285714285701E-3</v>
      </c>
      <c r="AX100" s="3">
        <v>0.86</v>
      </c>
      <c r="AY100" s="3">
        <v>0.8</v>
      </c>
      <c r="AZ100" s="4">
        <v>0.8</v>
      </c>
      <c r="BA100" s="5">
        <f t="shared" si="34"/>
        <v>0</v>
      </c>
      <c r="BB100" s="6">
        <f t="shared" si="35"/>
        <v>0</v>
      </c>
    </row>
    <row r="101" spans="2:54" ht="15" x14ac:dyDescent="0.2">
      <c r="B101" s="3">
        <v>0.87</v>
      </c>
      <c r="C101" s="3">
        <v>0.2</v>
      </c>
      <c r="D101" s="4">
        <v>0.2</v>
      </c>
      <c r="E101" s="5">
        <f t="shared" si="18"/>
        <v>0</v>
      </c>
      <c r="F101" s="6">
        <f t="shared" si="19"/>
        <v>0</v>
      </c>
      <c r="H101" s="3">
        <v>0.87</v>
      </c>
      <c r="I101" s="3">
        <v>0.2</v>
      </c>
      <c r="J101" s="4">
        <v>0.4</v>
      </c>
      <c r="K101" s="5">
        <f t="shared" si="20"/>
        <v>-4.3333333333333279E-2</v>
      </c>
      <c r="L101" s="6">
        <f t="shared" si="21"/>
        <v>0.15666666666666668</v>
      </c>
      <c r="N101" s="3">
        <v>0.87</v>
      </c>
      <c r="O101" s="3">
        <v>0.2</v>
      </c>
      <c r="P101" s="4">
        <v>0.5</v>
      </c>
      <c r="Q101" s="5">
        <f t="shared" si="22"/>
        <v>-7.7999999999999931E-2</v>
      </c>
      <c r="R101" s="6">
        <f t="shared" si="23"/>
        <v>0.222</v>
      </c>
      <c r="T101" s="3">
        <v>0.87</v>
      </c>
      <c r="U101" s="3">
        <v>0.3</v>
      </c>
      <c r="V101" s="4">
        <v>0.5</v>
      </c>
      <c r="W101" s="5">
        <f t="shared" si="24"/>
        <v>-5.2000000000000074E-2</v>
      </c>
      <c r="X101" s="6">
        <f t="shared" si="25"/>
        <v>0.14799999999999999</v>
      </c>
      <c r="Z101" s="3">
        <v>0.87</v>
      </c>
      <c r="AA101" s="3">
        <v>0.5</v>
      </c>
      <c r="AB101" s="4">
        <v>0.5</v>
      </c>
      <c r="AC101" s="5">
        <f t="shared" si="26"/>
        <v>0</v>
      </c>
      <c r="AD101" s="6">
        <f t="shared" si="27"/>
        <v>0</v>
      </c>
      <c r="AF101" s="3">
        <v>0.87</v>
      </c>
      <c r="AG101" s="3">
        <v>0.7</v>
      </c>
      <c r="AH101" s="4">
        <v>0.5</v>
      </c>
      <c r="AI101" s="5">
        <f t="shared" si="28"/>
        <v>0.13199999999999995</v>
      </c>
      <c r="AJ101" s="6">
        <f t="shared" si="29"/>
        <v>6.8000000000000005E-2</v>
      </c>
      <c r="AL101" s="3">
        <v>0.87</v>
      </c>
      <c r="AM101" s="3">
        <v>0.8</v>
      </c>
      <c r="AN101" s="4">
        <v>0.5</v>
      </c>
      <c r="AO101" s="5">
        <f t="shared" si="30"/>
        <v>0.25800000000000006</v>
      </c>
      <c r="AP101" s="6">
        <f t="shared" si="31"/>
        <v>4.1999999999999975E-2</v>
      </c>
      <c r="AR101" s="3">
        <v>0.87</v>
      </c>
      <c r="AS101" s="3">
        <v>0.8</v>
      </c>
      <c r="AT101" s="4">
        <v>0.7</v>
      </c>
      <c r="AU101" s="5">
        <f t="shared" si="32"/>
        <v>9.000000000000008E-2</v>
      </c>
      <c r="AV101" s="6">
        <f t="shared" si="33"/>
        <v>1.0000000000000002E-2</v>
      </c>
      <c r="AX101" s="3">
        <v>0.87</v>
      </c>
      <c r="AY101" s="3">
        <v>0.8</v>
      </c>
      <c r="AZ101" s="4">
        <v>0.8</v>
      </c>
      <c r="BA101" s="5">
        <f t="shared" si="34"/>
        <v>0</v>
      </c>
      <c r="BB101" s="6">
        <f t="shared" si="35"/>
        <v>0</v>
      </c>
    </row>
    <row r="102" spans="2:54" ht="15" x14ac:dyDescent="0.2">
      <c r="B102" s="3">
        <v>0.88</v>
      </c>
      <c r="C102" s="3">
        <v>0.2</v>
      </c>
      <c r="D102" s="4">
        <v>0.2</v>
      </c>
      <c r="E102" s="5">
        <f t="shared" si="18"/>
        <v>0</v>
      </c>
      <c r="F102" s="6">
        <f t="shared" si="19"/>
        <v>0</v>
      </c>
      <c r="H102" s="3">
        <v>0.88</v>
      </c>
      <c r="I102" s="3">
        <v>0.2</v>
      </c>
      <c r="J102" s="4">
        <v>0.4</v>
      </c>
      <c r="K102" s="5">
        <f t="shared" si="20"/>
        <v>-3.9999999999999952E-2</v>
      </c>
      <c r="L102" s="6">
        <f t="shared" si="21"/>
        <v>0.16</v>
      </c>
      <c r="N102" s="3">
        <v>0.88</v>
      </c>
      <c r="O102" s="3">
        <v>0.2</v>
      </c>
      <c r="P102" s="4">
        <v>0.5</v>
      </c>
      <c r="Q102" s="5">
        <f t="shared" si="22"/>
        <v>-7.1999999999999953E-2</v>
      </c>
      <c r="R102" s="6">
        <f t="shared" si="23"/>
        <v>0.22799999999999998</v>
      </c>
      <c r="T102" s="3">
        <v>0.88</v>
      </c>
      <c r="U102" s="3">
        <v>0.3</v>
      </c>
      <c r="V102" s="4">
        <v>0.5</v>
      </c>
      <c r="W102" s="5">
        <f t="shared" si="24"/>
        <v>-4.8000000000000043E-2</v>
      </c>
      <c r="X102" s="6">
        <f t="shared" si="25"/>
        <v>0.15200000000000002</v>
      </c>
      <c r="Z102" s="3">
        <v>0.88</v>
      </c>
      <c r="AA102" s="3">
        <v>0.5</v>
      </c>
      <c r="AB102" s="4">
        <v>0.5</v>
      </c>
      <c r="AC102" s="5">
        <f t="shared" si="26"/>
        <v>0</v>
      </c>
      <c r="AD102" s="6">
        <f t="shared" si="27"/>
        <v>0</v>
      </c>
      <c r="AF102" s="3">
        <v>0.88</v>
      </c>
      <c r="AG102" s="3">
        <v>0.7</v>
      </c>
      <c r="AH102" s="4">
        <v>0.5</v>
      </c>
      <c r="AI102" s="5">
        <f t="shared" si="28"/>
        <v>0.12799999999999995</v>
      </c>
      <c r="AJ102" s="6">
        <f t="shared" si="29"/>
        <v>7.2000000000000008E-2</v>
      </c>
      <c r="AL102" s="3">
        <v>0.88</v>
      </c>
      <c r="AM102" s="3">
        <v>0.8</v>
      </c>
      <c r="AN102" s="4">
        <v>0.5</v>
      </c>
      <c r="AO102" s="5">
        <f t="shared" si="30"/>
        <v>0.25200000000000006</v>
      </c>
      <c r="AP102" s="6">
        <f t="shared" si="31"/>
        <v>4.799999999999998E-2</v>
      </c>
      <c r="AR102" s="3">
        <v>0.88</v>
      </c>
      <c r="AS102" s="3">
        <v>0.8</v>
      </c>
      <c r="AT102" s="4">
        <v>0.7</v>
      </c>
      <c r="AU102" s="5">
        <f t="shared" si="32"/>
        <v>8.8571428571428662E-2</v>
      </c>
      <c r="AV102" s="6">
        <f t="shared" si="33"/>
        <v>1.1428571428571434E-2</v>
      </c>
      <c r="AX102" s="3">
        <v>0.88</v>
      </c>
      <c r="AY102" s="3">
        <v>0.8</v>
      </c>
      <c r="AZ102" s="4">
        <v>0.8</v>
      </c>
      <c r="BA102" s="5">
        <f t="shared" si="34"/>
        <v>0</v>
      </c>
      <c r="BB102" s="6">
        <f t="shared" si="35"/>
        <v>0</v>
      </c>
    </row>
    <row r="103" spans="2:54" ht="15" x14ac:dyDescent="0.2">
      <c r="B103" s="3">
        <v>0.89</v>
      </c>
      <c r="C103" s="3">
        <v>0.2</v>
      </c>
      <c r="D103" s="4">
        <v>0.2</v>
      </c>
      <c r="E103" s="5">
        <f t="shared" si="18"/>
        <v>0</v>
      </c>
      <c r="F103" s="6">
        <f t="shared" si="19"/>
        <v>0</v>
      </c>
      <c r="H103" s="3">
        <v>0.89</v>
      </c>
      <c r="I103" s="3">
        <v>0.2</v>
      </c>
      <c r="J103" s="4">
        <v>0.4</v>
      </c>
      <c r="K103" s="5">
        <f t="shared" si="20"/>
        <v>-3.6666666666666597E-2</v>
      </c>
      <c r="L103" s="6">
        <f t="shared" si="21"/>
        <v>0.16333333333333336</v>
      </c>
      <c r="N103" s="3">
        <v>0.89</v>
      </c>
      <c r="O103" s="3">
        <v>0.2</v>
      </c>
      <c r="P103" s="4">
        <v>0.5</v>
      </c>
      <c r="Q103" s="5">
        <f t="shared" si="22"/>
        <v>-6.5999999999999948E-2</v>
      </c>
      <c r="R103" s="6">
        <f t="shared" si="23"/>
        <v>0.23399999999999999</v>
      </c>
      <c r="T103" s="3">
        <v>0.89</v>
      </c>
      <c r="U103" s="3">
        <v>0.3</v>
      </c>
      <c r="V103" s="4">
        <v>0.5</v>
      </c>
      <c r="W103" s="5">
        <f t="shared" si="24"/>
        <v>-4.4000000000000039E-2</v>
      </c>
      <c r="X103" s="6">
        <f t="shared" si="25"/>
        <v>0.15600000000000003</v>
      </c>
      <c r="Z103" s="3">
        <v>0.89</v>
      </c>
      <c r="AA103" s="3">
        <v>0.5</v>
      </c>
      <c r="AB103" s="4">
        <v>0.5</v>
      </c>
      <c r="AC103" s="5">
        <f t="shared" si="26"/>
        <v>0</v>
      </c>
      <c r="AD103" s="6">
        <f t="shared" si="27"/>
        <v>0</v>
      </c>
      <c r="AF103" s="3">
        <v>0.89</v>
      </c>
      <c r="AG103" s="3">
        <v>0.7</v>
      </c>
      <c r="AH103" s="4">
        <v>0.5</v>
      </c>
      <c r="AI103" s="5">
        <f t="shared" si="28"/>
        <v>0.12399999999999994</v>
      </c>
      <c r="AJ103" s="6">
        <f t="shared" si="29"/>
        <v>7.6000000000000012E-2</v>
      </c>
      <c r="AL103" s="3">
        <v>0.89</v>
      </c>
      <c r="AM103" s="3">
        <v>0.8</v>
      </c>
      <c r="AN103" s="4">
        <v>0.5</v>
      </c>
      <c r="AO103" s="5">
        <f t="shared" si="30"/>
        <v>0.24600000000000005</v>
      </c>
      <c r="AP103" s="6">
        <f t="shared" si="31"/>
        <v>5.3999999999999992E-2</v>
      </c>
      <c r="AR103" s="3">
        <v>0.89</v>
      </c>
      <c r="AS103" s="3">
        <v>0.8</v>
      </c>
      <c r="AT103" s="4">
        <v>0.7</v>
      </c>
      <c r="AU103" s="5">
        <f t="shared" si="32"/>
        <v>8.714285714285723E-2</v>
      </c>
      <c r="AV103" s="6">
        <f t="shared" si="33"/>
        <v>1.2857142857142864E-2</v>
      </c>
      <c r="AX103" s="3">
        <v>0.89</v>
      </c>
      <c r="AY103" s="3">
        <v>0.8</v>
      </c>
      <c r="AZ103" s="4">
        <v>0.8</v>
      </c>
      <c r="BA103" s="5">
        <f t="shared" si="34"/>
        <v>0</v>
      </c>
      <c r="BB103" s="6">
        <f t="shared" si="35"/>
        <v>0</v>
      </c>
    </row>
    <row r="104" spans="2:54" ht="15" x14ac:dyDescent="0.2">
      <c r="B104" s="3">
        <v>0.9</v>
      </c>
      <c r="C104" s="3">
        <v>0.2</v>
      </c>
      <c r="D104" s="4">
        <v>0.2</v>
      </c>
      <c r="E104" s="5">
        <f t="shared" si="18"/>
        <v>0</v>
      </c>
      <c r="F104" s="6">
        <f t="shared" si="19"/>
        <v>0</v>
      </c>
      <c r="H104" s="3">
        <v>0.9</v>
      </c>
      <c r="I104" s="3">
        <v>0.2</v>
      </c>
      <c r="J104" s="4">
        <v>0.4</v>
      </c>
      <c r="K104" s="5">
        <f t="shared" si="20"/>
        <v>-3.333333333333327E-2</v>
      </c>
      <c r="L104" s="6">
        <f t="shared" si="21"/>
        <v>0.16666666666666669</v>
      </c>
      <c r="N104" s="3">
        <v>0.9</v>
      </c>
      <c r="O104" s="3">
        <v>0.2</v>
      </c>
      <c r="P104" s="4">
        <v>0.5</v>
      </c>
      <c r="Q104" s="5">
        <f t="shared" si="22"/>
        <v>-5.9999999999999942E-2</v>
      </c>
      <c r="R104" s="6">
        <f t="shared" si="23"/>
        <v>0.24</v>
      </c>
      <c r="T104" s="3">
        <v>0.9</v>
      </c>
      <c r="U104" s="3">
        <v>0.3</v>
      </c>
      <c r="V104" s="4">
        <v>0.5</v>
      </c>
      <c r="W104" s="5">
        <f t="shared" si="24"/>
        <v>-4.0000000000000036E-2</v>
      </c>
      <c r="X104" s="6">
        <f t="shared" si="25"/>
        <v>0.16000000000000003</v>
      </c>
      <c r="Z104" s="3">
        <v>0.9</v>
      </c>
      <c r="AA104" s="3">
        <v>0.5</v>
      </c>
      <c r="AB104" s="4">
        <v>0.5</v>
      </c>
      <c r="AC104" s="5">
        <f t="shared" si="26"/>
        <v>0</v>
      </c>
      <c r="AD104" s="6">
        <f t="shared" si="27"/>
        <v>0</v>
      </c>
      <c r="AF104" s="3">
        <v>0.9</v>
      </c>
      <c r="AG104" s="3">
        <v>0.7</v>
      </c>
      <c r="AH104" s="4">
        <v>0.5</v>
      </c>
      <c r="AI104" s="5">
        <f t="shared" si="28"/>
        <v>0.11999999999999994</v>
      </c>
      <c r="AJ104" s="6">
        <f t="shared" si="29"/>
        <v>8.0000000000000016E-2</v>
      </c>
      <c r="AL104" s="3">
        <v>0.9</v>
      </c>
      <c r="AM104" s="3">
        <v>0.8</v>
      </c>
      <c r="AN104" s="4">
        <v>0.5</v>
      </c>
      <c r="AO104" s="5">
        <f t="shared" si="30"/>
        <v>0.24000000000000005</v>
      </c>
      <c r="AP104" s="6">
        <f t="shared" si="31"/>
        <v>0.06</v>
      </c>
      <c r="AR104" s="3">
        <v>0.9</v>
      </c>
      <c r="AS104" s="3">
        <v>0.8</v>
      </c>
      <c r="AT104" s="4">
        <v>0.7</v>
      </c>
      <c r="AU104" s="5">
        <f t="shared" si="32"/>
        <v>8.5714285714285798E-2</v>
      </c>
      <c r="AV104" s="6">
        <f t="shared" si="33"/>
        <v>1.4285714285714297E-2</v>
      </c>
      <c r="AX104" s="3">
        <v>0.9</v>
      </c>
      <c r="AY104" s="3">
        <v>0.8</v>
      </c>
      <c r="AZ104" s="4">
        <v>0.8</v>
      </c>
      <c r="BA104" s="5">
        <f t="shared" si="34"/>
        <v>0</v>
      </c>
      <c r="BB104" s="6">
        <f t="shared" si="35"/>
        <v>0</v>
      </c>
    </row>
    <row r="105" spans="2:54" ht="15" x14ac:dyDescent="0.2">
      <c r="B105" s="3">
        <v>0.91</v>
      </c>
      <c r="C105" s="3">
        <v>0.2</v>
      </c>
      <c r="D105" s="4">
        <v>0.2</v>
      </c>
      <c r="E105" s="5">
        <f t="shared" si="18"/>
        <v>0</v>
      </c>
      <c r="F105" s="6">
        <f t="shared" si="19"/>
        <v>0</v>
      </c>
      <c r="H105" s="3">
        <v>0.91</v>
      </c>
      <c r="I105" s="3">
        <v>0.2</v>
      </c>
      <c r="J105" s="4">
        <v>0.4</v>
      </c>
      <c r="K105" s="5">
        <f t="shared" si="20"/>
        <v>-2.9999999999999943E-2</v>
      </c>
      <c r="L105" s="6">
        <f t="shared" si="21"/>
        <v>0.17</v>
      </c>
      <c r="N105" s="3">
        <v>0.91</v>
      </c>
      <c r="O105" s="3">
        <v>0.2</v>
      </c>
      <c r="P105" s="4">
        <v>0.5</v>
      </c>
      <c r="Q105" s="5">
        <f t="shared" si="22"/>
        <v>-5.3999999999999937E-2</v>
      </c>
      <c r="R105" s="6">
        <f t="shared" si="23"/>
        <v>0.246</v>
      </c>
      <c r="T105" s="3">
        <v>0.91</v>
      </c>
      <c r="U105" s="3">
        <v>0.3</v>
      </c>
      <c r="V105" s="4">
        <v>0.5</v>
      </c>
      <c r="W105" s="5">
        <f t="shared" si="24"/>
        <v>-3.6000000000000032E-2</v>
      </c>
      <c r="X105" s="6">
        <f t="shared" si="25"/>
        <v>0.16400000000000003</v>
      </c>
      <c r="Z105" s="3">
        <v>0.91</v>
      </c>
      <c r="AA105" s="3">
        <v>0.5</v>
      </c>
      <c r="AB105" s="4">
        <v>0.5</v>
      </c>
      <c r="AC105" s="5">
        <f t="shared" si="26"/>
        <v>0</v>
      </c>
      <c r="AD105" s="6">
        <f t="shared" si="27"/>
        <v>0</v>
      </c>
      <c r="AF105" s="3">
        <v>0.91</v>
      </c>
      <c r="AG105" s="3">
        <v>0.7</v>
      </c>
      <c r="AH105" s="4">
        <v>0.5</v>
      </c>
      <c r="AI105" s="5">
        <f t="shared" si="28"/>
        <v>0.11599999999999995</v>
      </c>
      <c r="AJ105" s="6">
        <f t="shared" si="29"/>
        <v>8.4000000000000005E-2</v>
      </c>
      <c r="AL105" s="3">
        <v>0.91</v>
      </c>
      <c r="AM105" s="3">
        <v>0.8</v>
      </c>
      <c r="AN105" s="4">
        <v>0.5</v>
      </c>
      <c r="AO105" s="5">
        <f t="shared" si="30"/>
        <v>0.23400000000000004</v>
      </c>
      <c r="AP105" s="6">
        <f t="shared" si="31"/>
        <v>6.6000000000000003E-2</v>
      </c>
      <c r="AR105" s="3">
        <v>0.91</v>
      </c>
      <c r="AS105" s="3">
        <v>0.8</v>
      </c>
      <c r="AT105" s="4">
        <v>0.7</v>
      </c>
      <c r="AU105" s="5">
        <f t="shared" si="32"/>
        <v>8.4285714285714367E-2</v>
      </c>
      <c r="AV105" s="6">
        <f t="shared" si="33"/>
        <v>1.5714285714285726E-2</v>
      </c>
      <c r="AX105" s="3">
        <v>0.91</v>
      </c>
      <c r="AY105" s="3">
        <v>0.8</v>
      </c>
      <c r="AZ105" s="4">
        <v>0.8</v>
      </c>
      <c r="BA105" s="5">
        <f t="shared" si="34"/>
        <v>0</v>
      </c>
      <c r="BB105" s="6">
        <f t="shared" si="35"/>
        <v>0</v>
      </c>
    </row>
    <row r="106" spans="2:54" ht="15" x14ac:dyDescent="0.2">
      <c r="B106" s="3">
        <v>0.92</v>
      </c>
      <c r="C106" s="3">
        <v>0.2</v>
      </c>
      <c r="D106" s="4">
        <v>0.2</v>
      </c>
      <c r="E106" s="5">
        <f t="shared" si="18"/>
        <v>0</v>
      </c>
      <c r="F106" s="6">
        <f t="shared" si="19"/>
        <v>0</v>
      </c>
      <c r="H106" s="3">
        <v>0.92</v>
      </c>
      <c r="I106" s="3">
        <v>0.2</v>
      </c>
      <c r="J106" s="4">
        <v>0.4</v>
      </c>
      <c r="K106" s="5">
        <f t="shared" si="20"/>
        <v>-2.6666666666666589E-2</v>
      </c>
      <c r="L106" s="6">
        <f t="shared" si="21"/>
        <v>0.17333333333333337</v>
      </c>
      <c r="N106" s="3">
        <v>0.92</v>
      </c>
      <c r="O106" s="3">
        <v>0.2</v>
      </c>
      <c r="P106" s="4">
        <v>0.5</v>
      </c>
      <c r="Q106" s="5">
        <f t="shared" si="22"/>
        <v>-4.7999999999999932E-2</v>
      </c>
      <c r="R106" s="6">
        <f t="shared" si="23"/>
        <v>0.252</v>
      </c>
      <c r="T106" s="3">
        <v>0.92</v>
      </c>
      <c r="U106" s="3">
        <v>0.3</v>
      </c>
      <c r="V106" s="4">
        <v>0.5</v>
      </c>
      <c r="W106" s="5">
        <f t="shared" si="24"/>
        <v>-3.2000000000000028E-2</v>
      </c>
      <c r="X106" s="6">
        <f t="shared" si="25"/>
        <v>0.16800000000000004</v>
      </c>
      <c r="Z106" s="3">
        <v>0.92</v>
      </c>
      <c r="AA106" s="3">
        <v>0.5</v>
      </c>
      <c r="AB106" s="4">
        <v>0.5</v>
      </c>
      <c r="AC106" s="5">
        <f t="shared" si="26"/>
        <v>0</v>
      </c>
      <c r="AD106" s="6">
        <f t="shared" si="27"/>
        <v>0</v>
      </c>
      <c r="AF106" s="3">
        <v>0.92</v>
      </c>
      <c r="AG106" s="3">
        <v>0.7</v>
      </c>
      <c r="AH106" s="4">
        <v>0.5</v>
      </c>
      <c r="AI106" s="5">
        <f t="shared" si="28"/>
        <v>0.11199999999999995</v>
      </c>
      <c r="AJ106" s="6">
        <f t="shared" si="29"/>
        <v>8.8000000000000009E-2</v>
      </c>
      <c r="AL106" s="3">
        <v>0.92</v>
      </c>
      <c r="AM106" s="3">
        <v>0.8</v>
      </c>
      <c r="AN106" s="4">
        <v>0.5</v>
      </c>
      <c r="AO106" s="5">
        <f t="shared" si="30"/>
        <v>0.22800000000000004</v>
      </c>
      <c r="AP106" s="6">
        <f t="shared" si="31"/>
        <v>7.2000000000000008E-2</v>
      </c>
      <c r="AR106" s="3">
        <v>0.92</v>
      </c>
      <c r="AS106" s="3">
        <v>0.8</v>
      </c>
      <c r="AT106" s="4">
        <v>0.7</v>
      </c>
      <c r="AU106" s="5">
        <f t="shared" si="32"/>
        <v>8.2857142857142935E-2</v>
      </c>
      <c r="AV106" s="6">
        <f t="shared" si="33"/>
        <v>1.7142857142857158E-2</v>
      </c>
      <c r="AX106" s="3">
        <v>0.92</v>
      </c>
      <c r="AY106" s="3">
        <v>0.8</v>
      </c>
      <c r="AZ106" s="4">
        <v>0.8</v>
      </c>
      <c r="BA106" s="5">
        <f t="shared" si="34"/>
        <v>0</v>
      </c>
      <c r="BB106" s="6">
        <f t="shared" si="35"/>
        <v>0</v>
      </c>
    </row>
    <row r="107" spans="2:54" ht="15" x14ac:dyDescent="0.2">
      <c r="B107" s="3">
        <v>0.93</v>
      </c>
      <c r="C107" s="3">
        <v>0.2</v>
      </c>
      <c r="D107" s="4">
        <v>0.2</v>
      </c>
      <c r="E107" s="5">
        <f t="shared" si="18"/>
        <v>0</v>
      </c>
      <c r="F107" s="6">
        <f t="shared" si="19"/>
        <v>0</v>
      </c>
      <c r="H107" s="3">
        <v>0.93</v>
      </c>
      <c r="I107" s="3">
        <v>0.2</v>
      </c>
      <c r="J107" s="4">
        <v>0.4</v>
      </c>
      <c r="K107" s="5">
        <f t="shared" si="20"/>
        <v>-2.3333333333333262E-2</v>
      </c>
      <c r="L107" s="6">
        <f t="shared" si="21"/>
        <v>0.17666666666666669</v>
      </c>
      <c r="N107" s="3">
        <v>0.93</v>
      </c>
      <c r="O107" s="3">
        <v>0.2</v>
      </c>
      <c r="P107" s="4">
        <v>0.5</v>
      </c>
      <c r="Q107" s="5">
        <f t="shared" si="22"/>
        <v>-4.1999999999999926E-2</v>
      </c>
      <c r="R107" s="6">
        <f t="shared" si="23"/>
        <v>0.25800000000000001</v>
      </c>
      <c r="T107" s="3">
        <v>0.93</v>
      </c>
      <c r="U107" s="3">
        <v>0.3</v>
      </c>
      <c r="V107" s="4">
        <v>0.5</v>
      </c>
      <c r="W107" s="5">
        <f t="shared" si="24"/>
        <v>-2.8000000000000025E-2</v>
      </c>
      <c r="X107" s="6">
        <f t="shared" si="25"/>
        <v>0.17200000000000004</v>
      </c>
      <c r="Z107" s="3">
        <v>0.93</v>
      </c>
      <c r="AA107" s="3">
        <v>0.5</v>
      </c>
      <c r="AB107" s="4">
        <v>0.5</v>
      </c>
      <c r="AC107" s="5">
        <f t="shared" si="26"/>
        <v>0</v>
      </c>
      <c r="AD107" s="6">
        <f t="shared" si="27"/>
        <v>0</v>
      </c>
      <c r="AF107" s="3">
        <v>0.93</v>
      </c>
      <c r="AG107" s="3">
        <v>0.7</v>
      </c>
      <c r="AH107" s="4">
        <v>0.5</v>
      </c>
      <c r="AI107" s="5">
        <f t="shared" si="28"/>
        <v>0.10799999999999994</v>
      </c>
      <c r="AJ107" s="6">
        <f t="shared" si="29"/>
        <v>9.2000000000000012E-2</v>
      </c>
      <c r="AL107" s="3">
        <v>0.93</v>
      </c>
      <c r="AM107" s="3">
        <v>0.8</v>
      </c>
      <c r="AN107" s="4">
        <v>0.5</v>
      </c>
      <c r="AO107" s="5">
        <f t="shared" si="30"/>
        <v>0.22200000000000003</v>
      </c>
      <c r="AP107" s="6">
        <f t="shared" si="31"/>
        <v>7.8000000000000014E-2</v>
      </c>
      <c r="AR107" s="3">
        <v>0.93</v>
      </c>
      <c r="AS107" s="3">
        <v>0.8</v>
      </c>
      <c r="AT107" s="4">
        <v>0.7</v>
      </c>
      <c r="AU107" s="5">
        <f t="shared" si="32"/>
        <v>8.1428571428571503E-2</v>
      </c>
      <c r="AV107" s="6">
        <f t="shared" si="33"/>
        <v>1.8571428571428589E-2</v>
      </c>
      <c r="AX107" s="3">
        <v>0.93</v>
      </c>
      <c r="AY107" s="3">
        <v>0.8</v>
      </c>
      <c r="AZ107" s="4">
        <v>0.8</v>
      </c>
      <c r="BA107" s="5">
        <f t="shared" si="34"/>
        <v>0</v>
      </c>
      <c r="BB107" s="6">
        <f t="shared" si="35"/>
        <v>0</v>
      </c>
    </row>
    <row r="108" spans="2:54" ht="15" x14ac:dyDescent="0.2">
      <c r="B108" s="3">
        <v>0.94</v>
      </c>
      <c r="C108" s="3">
        <v>0.2</v>
      </c>
      <c r="D108" s="4">
        <v>0.2</v>
      </c>
      <c r="E108" s="5">
        <f t="shared" si="18"/>
        <v>0</v>
      </c>
      <c r="F108" s="6">
        <f t="shared" si="19"/>
        <v>0</v>
      </c>
      <c r="H108" s="3">
        <v>0.94</v>
      </c>
      <c r="I108" s="3">
        <v>0.2</v>
      </c>
      <c r="J108" s="4">
        <v>0.4</v>
      </c>
      <c r="K108" s="5">
        <f t="shared" si="20"/>
        <v>-2.0000000000000073E-2</v>
      </c>
      <c r="L108" s="6">
        <f t="shared" si="21"/>
        <v>0.18</v>
      </c>
      <c r="N108" s="3">
        <v>0.94</v>
      </c>
      <c r="O108" s="3">
        <v>0.2</v>
      </c>
      <c r="P108" s="4">
        <v>0.5</v>
      </c>
      <c r="Q108" s="5">
        <f t="shared" si="22"/>
        <v>-3.6000000000000087E-2</v>
      </c>
      <c r="R108" s="6">
        <f t="shared" si="23"/>
        <v>0.26399999999999996</v>
      </c>
      <c r="T108" s="3">
        <v>0.94</v>
      </c>
      <c r="U108" s="3">
        <v>0.3</v>
      </c>
      <c r="V108" s="4">
        <v>0.5</v>
      </c>
      <c r="W108" s="5">
        <f t="shared" si="24"/>
        <v>-2.3999999999999966E-2</v>
      </c>
      <c r="X108" s="6">
        <f t="shared" si="25"/>
        <v>0.17599999999999999</v>
      </c>
      <c r="Z108" s="3">
        <v>0.94</v>
      </c>
      <c r="AA108" s="3">
        <v>0.5</v>
      </c>
      <c r="AB108" s="4">
        <v>0.5</v>
      </c>
      <c r="AC108" s="5">
        <f t="shared" si="26"/>
        <v>0</v>
      </c>
      <c r="AD108" s="6">
        <f t="shared" si="27"/>
        <v>0</v>
      </c>
      <c r="AF108" s="3">
        <v>0.94</v>
      </c>
      <c r="AG108" s="3">
        <v>0.7</v>
      </c>
      <c r="AH108" s="4">
        <v>0.5</v>
      </c>
      <c r="AI108" s="5">
        <f t="shared" si="28"/>
        <v>0.10399999999999998</v>
      </c>
      <c r="AJ108" s="6">
        <f t="shared" si="29"/>
        <v>9.5999999999999974E-2</v>
      </c>
      <c r="AL108" s="3">
        <v>0.94</v>
      </c>
      <c r="AM108" s="3">
        <v>0.8</v>
      </c>
      <c r="AN108" s="4">
        <v>0.5</v>
      </c>
      <c r="AO108" s="5">
        <f t="shared" si="30"/>
        <v>0.21600000000000008</v>
      </c>
      <c r="AP108" s="6">
        <f t="shared" si="31"/>
        <v>8.399999999999995E-2</v>
      </c>
      <c r="AR108" s="3">
        <v>0.94</v>
      </c>
      <c r="AS108" s="3">
        <v>0.8</v>
      </c>
      <c r="AT108" s="4">
        <v>0.7</v>
      </c>
      <c r="AU108" s="5">
        <f t="shared" si="32"/>
        <v>8.0000000000000085E-2</v>
      </c>
      <c r="AV108" s="6">
        <f t="shared" si="33"/>
        <v>2.0000000000000004E-2</v>
      </c>
      <c r="AX108" s="3">
        <v>0.94</v>
      </c>
      <c r="AY108" s="3">
        <v>0.8</v>
      </c>
      <c r="AZ108" s="4">
        <v>0.8</v>
      </c>
      <c r="BA108" s="5">
        <f t="shared" si="34"/>
        <v>0</v>
      </c>
      <c r="BB108" s="6">
        <f t="shared" si="35"/>
        <v>0</v>
      </c>
    </row>
    <row r="109" spans="2:54" ht="15" x14ac:dyDescent="0.2">
      <c r="B109" s="3">
        <v>0.95</v>
      </c>
      <c r="C109" s="3">
        <v>0.2</v>
      </c>
      <c r="D109" s="4">
        <v>0.2</v>
      </c>
      <c r="E109" s="5">
        <f t="shared" si="18"/>
        <v>0</v>
      </c>
      <c r="F109" s="6">
        <f t="shared" si="19"/>
        <v>0</v>
      </c>
      <c r="H109" s="3">
        <v>0.95</v>
      </c>
      <c r="I109" s="3">
        <v>0.2</v>
      </c>
      <c r="J109" s="4">
        <v>0.4</v>
      </c>
      <c r="K109" s="5">
        <f t="shared" si="20"/>
        <v>-1.6666666666666746E-2</v>
      </c>
      <c r="L109" s="6">
        <f t="shared" si="21"/>
        <v>0.18333333333333332</v>
      </c>
      <c r="N109" s="3">
        <v>0.95</v>
      </c>
      <c r="O109" s="3">
        <v>0.2</v>
      </c>
      <c r="P109" s="4">
        <v>0.5</v>
      </c>
      <c r="Q109" s="5">
        <f t="shared" si="22"/>
        <v>-3.0000000000000082E-2</v>
      </c>
      <c r="R109" s="6">
        <f t="shared" si="23"/>
        <v>0.26999999999999996</v>
      </c>
      <c r="T109" s="3">
        <v>0.95</v>
      </c>
      <c r="U109" s="3">
        <v>0.3</v>
      </c>
      <c r="V109" s="4">
        <v>0.5</v>
      </c>
      <c r="W109" s="5">
        <f t="shared" si="24"/>
        <v>-1.9999999999999962E-2</v>
      </c>
      <c r="X109" s="6">
        <f t="shared" si="25"/>
        <v>0.18</v>
      </c>
      <c r="Z109" s="3">
        <v>0.95</v>
      </c>
      <c r="AA109" s="3">
        <v>0.5</v>
      </c>
      <c r="AB109" s="4">
        <v>0.5</v>
      </c>
      <c r="AC109" s="5">
        <f t="shared" si="26"/>
        <v>0</v>
      </c>
      <c r="AD109" s="6">
        <f t="shared" si="27"/>
        <v>0</v>
      </c>
      <c r="AF109" s="3">
        <v>0.95</v>
      </c>
      <c r="AG109" s="3">
        <v>0.7</v>
      </c>
      <c r="AH109" s="4">
        <v>0.5</v>
      </c>
      <c r="AI109" s="5">
        <f t="shared" si="28"/>
        <v>9.9999999999999978E-2</v>
      </c>
      <c r="AJ109" s="6">
        <f t="shared" si="29"/>
        <v>9.9999999999999978E-2</v>
      </c>
      <c r="AL109" s="3">
        <v>0.95</v>
      </c>
      <c r="AM109" s="3">
        <v>0.8</v>
      </c>
      <c r="AN109" s="4">
        <v>0.5</v>
      </c>
      <c r="AO109" s="5">
        <f t="shared" si="30"/>
        <v>0.21000000000000008</v>
      </c>
      <c r="AP109" s="6">
        <f t="shared" si="31"/>
        <v>8.9999999999999955E-2</v>
      </c>
      <c r="AR109" s="3">
        <v>0.95</v>
      </c>
      <c r="AS109" s="3">
        <v>0.8</v>
      </c>
      <c r="AT109" s="4">
        <v>0.7</v>
      </c>
      <c r="AU109" s="5">
        <f t="shared" si="32"/>
        <v>7.8571428571428653E-2</v>
      </c>
      <c r="AV109" s="6">
        <f t="shared" si="33"/>
        <v>2.1428571428571436E-2</v>
      </c>
      <c r="AX109" s="3">
        <v>0.95</v>
      </c>
      <c r="AY109" s="3">
        <v>0.8</v>
      </c>
      <c r="AZ109" s="4">
        <v>0.8</v>
      </c>
      <c r="BA109" s="5">
        <f t="shared" si="34"/>
        <v>0</v>
      </c>
      <c r="BB109" s="6">
        <f t="shared" si="35"/>
        <v>0</v>
      </c>
    </row>
    <row r="110" spans="2:54" ht="15" x14ac:dyDescent="0.2">
      <c r="B110" s="3">
        <v>0.96</v>
      </c>
      <c r="C110" s="3">
        <v>0.2</v>
      </c>
      <c r="D110" s="4">
        <v>0.2</v>
      </c>
      <c r="E110" s="5">
        <f t="shared" si="18"/>
        <v>0</v>
      </c>
      <c r="F110" s="6">
        <f t="shared" si="19"/>
        <v>0</v>
      </c>
      <c r="H110" s="3">
        <v>0.96</v>
      </c>
      <c r="I110" s="3">
        <v>0.2</v>
      </c>
      <c r="J110" s="4">
        <v>0.4</v>
      </c>
      <c r="K110" s="5">
        <f t="shared" si="20"/>
        <v>-1.3333333333333419E-2</v>
      </c>
      <c r="L110" s="6">
        <f t="shared" si="21"/>
        <v>0.18666666666666665</v>
      </c>
      <c r="N110" s="3">
        <v>0.96</v>
      </c>
      <c r="O110" s="3">
        <v>0.2</v>
      </c>
      <c r="P110" s="4">
        <v>0.5</v>
      </c>
      <c r="Q110" s="5">
        <f t="shared" si="22"/>
        <v>-2.4000000000000077E-2</v>
      </c>
      <c r="R110" s="6">
        <f t="shared" si="23"/>
        <v>0.27599999999999997</v>
      </c>
      <c r="T110" s="3">
        <v>0.96</v>
      </c>
      <c r="U110" s="3">
        <v>0.3</v>
      </c>
      <c r="V110" s="4">
        <v>0.5</v>
      </c>
      <c r="W110" s="5">
        <f t="shared" si="24"/>
        <v>-1.5999999999999959E-2</v>
      </c>
      <c r="X110" s="6">
        <f t="shared" si="25"/>
        <v>0.184</v>
      </c>
      <c r="Z110" s="3">
        <v>0.96</v>
      </c>
      <c r="AA110" s="3">
        <v>0.5</v>
      </c>
      <c r="AB110" s="4">
        <v>0.5</v>
      </c>
      <c r="AC110" s="5">
        <f t="shared" si="26"/>
        <v>0</v>
      </c>
      <c r="AD110" s="6">
        <f t="shared" si="27"/>
        <v>0</v>
      </c>
      <c r="AF110" s="3">
        <v>0.96</v>
      </c>
      <c r="AG110" s="3">
        <v>0.7</v>
      </c>
      <c r="AH110" s="4">
        <v>0.5</v>
      </c>
      <c r="AI110" s="5">
        <f t="shared" si="28"/>
        <v>9.5999999999999974E-2</v>
      </c>
      <c r="AJ110" s="6">
        <f t="shared" si="29"/>
        <v>0.10399999999999998</v>
      </c>
      <c r="AL110" s="3">
        <v>0.96</v>
      </c>
      <c r="AM110" s="3">
        <v>0.8</v>
      </c>
      <c r="AN110" s="4">
        <v>0.5</v>
      </c>
      <c r="AO110" s="5">
        <f t="shared" si="30"/>
        <v>0.20400000000000007</v>
      </c>
      <c r="AP110" s="6">
        <f t="shared" si="31"/>
        <v>9.599999999999996E-2</v>
      </c>
      <c r="AR110" s="3">
        <v>0.96</v>
      </c>
      <c r="AS110" s="3">
        <v>0.8</v>
      </c>
      <c r="AT110" s="4">
        <v>0.7</v>
      </c>
      <c r="AU110" s="5">
        <f t="shared" si="32"/>
        <v>7.7142857142857221E-2</v>
      </c>
      <c r="AV110" s="6">
        <f t="shared" si="33"/>
        <v>2.2857142857142868E-2</v>
      </c>
      <c r="AX110" s="3">
        <v>0.96</v>
      </c>
      <c r="AY110" s="3">
        <v>0.8</v>
      </c>
      <c r="AZ110" s="4">
        <v>0.8</v>
      </c>
      <c r="BA110" s="5">
        <f t="shared" si="34"/>
        <v>0</v>
      </c>
      <c r="BB110" s="6">
        <f t="shared" si="35"/>
        <v>0</v>
      </c>
    </row>
    <row r="111" spans="2:54" ht="15" x14ac:dyDescent="0.2">
      <c r="B111" s="3">
        <v>0.97</v>
      </c>
      <c r="C111" s="3">
        <v>0.2</v>
      </c>
      <c r="D111" s="4">
        <v>0.2</v>
      </c>
      <c r="E111" s="5">
        <f t="shared" si="18"/>
        <v>0</v>
      </c>
      <c r="F111" s="6">
        <f t="shared" si="19"/>
        <v>0</v>
      </c>
      <c r="H111" s="3">
        <v>0.97</v>
      </c>
      <c r="I111" s="3">
        <v>0.2</v>
      </c>
      <c r="J111" s="4">
        <v>0.4</v>
      </c>
      <c r="K111" s="5">
        <f t="shared" si="20"/>
        <v>-1.0000000000000064E-2</v>
      </c>
      <c r="L111" s="6">
        <f t="shared" si="21"/>
        <v>0.19</v>
      </c>
      <c r="N111" s="3">
        <v>0.97</v>
      </c>
      <c r="O111" s="3">
        <v>0.2</v>
      </c>
      <c r="P111" s="4">
        <v>0.5</v>
      </c>
      <c r="Q111" s="5">
        <f t="shared" si="22"/>
        <v>-1.8000000000000071E-2</v>
      </c>
      <c r="R111" s="6">
        <f t="shared" si="23"/>
        <v>0.28199999999999997</v>
      </c>
      <c r="T111" s="3">
        <v>0.97</v>
      </c>
      <c r="U111" s="3">
        <v>0.3</v>
      </c>
      <c r="V111" s="4">
        <v>0.5</v>
      </c>
      <c r="W111" s="5">
        <f t="shared" si="24"/>
        <v>-1.1999999999999955E-2</v>
      </c>
      <c r="X111" s="6">
        <f t="shared" si="25"/>
        <v>0.188</v>
      </c>
      <c r="Z111" s="3">
        <v>0.97</v>
      </c>
      <c r="AA111" s="3">
        <v>0.5</v>
      </c>
      <c r="AB111" s="4">
        <v>0.5</v>
      </c>
      <c r="AC111" s="5">
        <f t="shared" si="26"/>
        <v>0</v>
      </c>
      <c r="AD111" s="6">
        <f t="shared" si="27"/>
        <v>0</v>
      </c>
      <c r="AF111" s="3">
        <v>0.97</v>
      </c>
      <c r="AG111" s="3">
        <v>0.7</v>
      </c>
      <c r="AH111" s="4">
        <v>0.5</v>
      </c>
      <c r="AI111" s="5">
        <f t="shared" si="28"/>
        <v>9.1999999999999971E-2</v>
      </c>
      <c r="AJ111" s="6">
        <f t="shared" si="29"/>
        <v>0.10799999999999998</v>
      </c>
      <c r="AL111" s="3">
        <v>0.97</v>
      </c>
      <c r="AM111" s="3">
        <v>0.8</v>
      </c>
      <c r="AN111" s="4">
        <v>0.5</v>
      </c>
      <c r="AO111" s="5">
        <f t="shared" si="30"/>
        <v>0.19800000000000006</v>
      </c>
      <c r="AP111" s="6">
        <f t="shared" si="31"/>
        <v>0.10199999999999997</v>
      </c>
      <c r="AR111" s="3">
        <v>0.97</v>
      </c>
      <c r="AS111" s="3">
        <v>0.8</v>
      </c>
      <c r="AT111" s="4">
        <v>0.7</v>
      </c>
      <c r="AU111" s="5">
        <f t="shared" si="32"/>
        <v>7.5714285714285789E-2</v>
      </c>
      <c r="AV111" s="6">
        <f t="shared" si="33"/>
        <v>2.4285714285714299E-2</v>
      </c>
      <c r="AX111" s="3">
        <v>0.97</v>
      </c>
      <c r="AY111" s="3">
        <v>0.8</v>
      </c>
      <c r="AZ111" s="4">
        <v>0.8</v>
      </c>
      <c r="BA111" s="5">
        <f t="shared" si="34"/>
        <v>0</v>
      </c>
      <c r="BB111" s="6">
        <f t="shared" si="35"/>
        <v>0</v>
      </c>
    </row>
    <row r="112" spans="2:54" ht="15" x14ac:dyDescent="0.2">
      <c r="B112" s="3">
        <v>0.98</v>
      </c>
      <c r="C112" s="3">
        <v>0.2</v>
      </c>
      <c r="D112" s="4">
        <v>0.2</v>
      </c>
      <c r="E112" s="5">
        <f t="shared" si="18"/>
        <v>0</v>
      </c>
      <c r="F112" s="6">
        <f t="shared" si="19"/>
        <v>0</v>
      </c>
      <c r="H112" s="3">
        <v>0.98</v>
      </c>
      <c r="I112" s="3">
        <v>0.2</v>
      </c>
      <c r="J112" s="4">
        <v>0.4</v>
      </c>
      <c r="K112" s="5">
        <f t="shared" si="20"/>
        <v>-6.6666666666667374E-3</v>
      </c>
      <c r="L112" s="6">
        <f t="shared" si="21"/>
        <v>0.19333333333333333</v>
      </c>
      <c r="N112" s="3">
        <v>0.98</v>
      </c>
      <c r="O112" s="3">
        <v>0.2</v>
      </c>
      <c r="P112" s="4">
        <v>0.5</v>
      </c>
      <c r="Q112" s="5">
        <f t="shared" si="22"/>
        <v>-1.2000000000000066E-2</v>
      </c>
      <c r="R112" s="6">
        <f t="shared" si="23"/>
        <v>0.28799999999999998</v>
      </c>
      <c r="T112" s="3">
        <v>0.98</v>
      </c>
      <c r="U112" s="3">
        <v>0.3</v>
      </c>
      <c r="V112" s="4">
        <v>0.5</v>
      </c>
      <c r="W112" s="5">
        <f t="shared" si="24"/>
        <v>-7.9999999999999516E-3</v>
      </c>
      <c r="X112" s="6">
        <f t="shared" si="25"/>
        <v>0.192</v>
      </c>
      <c r="Z112" s="3">
        <v>0.98</v>
      </c>
      <c r="AA112" s="3">
        <v>0.5</v>
      </c>
      <c r="AB112" s="4">
        <v>0.5</v>
      </c>
      <c r="AC112" s="5">
        <f t="shared" si="26"/>
        <v>0</v>
      </c>
      <c r="AD112" s="6">
        <f t="shared" si="27"/>
        <v>0</v>
      </c>
      <c r="AF112" s="3">
        <v>0.98</v>
      </c>
      <c r="AG112" s="3">
        <v>0.7</v>
      </c>
      <c r="AH112" s="4">
        <v>0.5</v>
      </c>
      <c r="AI112" s="5">
        <f t="shared" si="28"/>
        <v>8.7999999999999967E-2</v>
      </c>
      <c r="AJ112" s="6">
        <f t="shared" si="29"/>
        <v>0.11199999999999999</v>
      </c>
      <c r="AL112" s="3">
        <v>0.98</v>
      </c>
      <c r="AM112" s="3">
        <v>0.8</v>
      </c>
      <c r="AN112" s="4">
        <v>0.5</v>
      </c>
      <c r="AO112" s="5">
        <f t="shared" si="30"/>
        <v>0.19200000000000006</v>
      </c>
      <c r="AP112" s="6">
        <f t="shared" si="31"/>
        <v>0.10799999999999998</v>
      </c>
      <c r="AR112" s="3">
        <v>0.98</v>
      </c>
      <c r="AS112" s="3">
        <v>0.8</v>
      </c>
      <c r="AT112" s="4">
        <v>0.7</v>
      </c>
      <c r="AU112" s="5">
        <f t="shared" si="32"/>
        <v>7.4285714285714358E-2</v>
      </c>
      <c r="AV112" s="6">
        <f t="shared" si="33"/>
        <v>2.5714285714285728E-2</v>
      </c>
      <c r="AX112" s="3">
        <v>0.98</v>
      </c>
      <c r="AY112" s="3">
        <v>0.8</v>
      </c>
      <c r="AZ112" s="4">
        <v>0.8</v>
      </c>
      <c r="BA112" s="5">
        <f t="shared" si="34"/>
        <v>0</v>
      </c>
      <c r="BB112" s="6">
        <f t="shared" si="35"/>
        <v>0</v>
      </c>
    </row>
    <row r="113" spans="2:54" ht="15" x14ac:dyDescent="0.2">
      <c r="B113" s="3">
        <v>0.99</v>
      </c>
      <c r="C113" s="3">
        <v>0.2</v>
      </c>
      <c r="D113" s="4">
        <v>0.2</v>
      </c>
      <c r="E113" s="5">
        <f t="shared" si="18"/>
        <v>0</v>
      </c>
      <c r="F113" s="6">
        <f t="shared" si="19"/>
        <v>0</v>
      </c>
      <c r="H113" s="3">
        <v>0.99</v>
      </c>
      <c r="I113" s="3">
        <v>0.2</v>
      </c>
      <c r="J113" s="4">
        <v>0.4</v>
      </c>
      <c r="K113" s="5">
        <f t="shared" si="20"/>
        <v>-3.3333333333334103E-3</v>
      </c>
      <c r="L113" s="6">
        <f t="shared" si="21"/>
        <v>0.19666666666666666</v>
      </c>
      <c r="N113" s="3">
        <v>0.99</v>
      </c>
      <c r="O113" s="3">
        <v>0.2</v>
      </c>
      <c r="P113" s="4">
        <v>0.5</v>
      </c>
      <c r="Q113" s="5">
        <f t="shared" si="22"/>
        <v>-6.0000000000000608E-3</v>
      </c>
      <c r="R113" s="6">
        <f t="shared" si="23"/>
        <v>0.29399999999999998</v>
      </c>
      <c r="T113" s="3">
        <v>0.99</v>
      </c>
      <c r="U113" s="3">
        <v>0.3</v>
      </c>
      <c r="V113" s="4">
        <v>0.5</v>
      </c>
      <c r="W113" s="5">
        <f t="shared" si="24"/>
        <v>-3.999999999999948E-3</v>
      </c>
      <c r="X113" s="6">
        <f t="shared" si="25"/>
        <v>0.19600000000000001</v>
      </c>
      <c r="Z113" s="3">
        <v>0.99</v>
      </c>
      <c r="AA113" s="3">
        <v>0.5</v>
      </c>
      <c r="AB113" s="4">
        <v>0.5</v>
      </c>
      <c r="AC113" s="5">
        <f t="shared" si="26"/>
        <v>0</v>
      </c>
      <c r="AD113" s="6">
        <f t="shared" si="27"/>
        <v>0</v>
      </c>
      <c r="AF113" s="3">
        <v>0.99</v>
      </c>
      <c r="AG113" s="3">
        <v>0.7</v>
      </c>
      <c r="AH113" s="4">
        <v>0.5</v>
      </c>
      <c r="AI113" s="5">
        <f t="shared" si="28"/>
        <v>8.3999999999999964E-2</v>
      </c>
      <c r="AJ113" s="6">
        <f t="shared" si="29"/>
        <v>0.11599999999999999</v>
      </c>
      <c r="AL113" s="3">
        <v>0.99</v>
      </c>
      <c r="AM113" s="3">
        <v>0.8</v>
      </c>
      <c r="AN113" s="4">
        <v>0.5</v>
      </c>
      <c r="AO113" s="5">
        <f t="shared" si="30"/>
        <v>0.18600000000000005</v>
      </c>
      <c r="AP113" s="6">
        <f t="shared" si="31"/>
        <v>0.11399999999999999</v>
      </c>
      <c r="AR113" s="3">
        <v>0.99</v>
      </c>
      <c r="AS113" s="3">
        <v>0.8</v>
      </c>
      <c r="AT113" s="4">
        <v>0.7</v>
      </c>
      <c r="AU113" s="5">
        <f t="shared" si="32"/>
        <v>7.2857142857142926E-2</v>
      </c>
      <c r="AV113" s="6">
        <f t="shared" si="33"/>
        <v>2.714285714285716E-2</v>
      </c>
      <c r="AX113" s="3">
        <v>0.99</v>
      </c>
      <c r="AY113" s="3">
        <v>0.8</v>
      </c>
      <c r="AZ113" s="4">
        <v>0.8</v>
      </c>
      <c r="BA113" s="5">
        <f t="shared" si="34"/>
        <v>0</v>
      </c>
      <c r="BB113" s="6">
        <f t="shared" si="35"/>
        <v>0</v>
      </c>
    </row>
    <row r="114" spans="2:54" ht="15" x14ac:dyDescent="0.2">
      <c r="B114" s="3">
        <v>1</v>
      </c>
      <c r="C114" s="3">
        <v>0.2</v>
      </c>
      <c r="D114" s="4">
        <v>0.2</v>
      </c>
      <c r="E114" s="5">
        <f t="shared" si="18"/>
        <v>0</v>
      </c>
      <c r="F114" s="6">
        <f t="shared" si="19"/>
        <v>0</v>
      </c>
      <c r="H114" s="3">
        <v>1</v>
      </c>
      <c r="I114" s="3">
        <v>0.2</v>
      </c>
      <c r="J114" s="4">
        <v>0.4</v>
      </c>
      <c r="K114" s="5">
        <f t="shared" si="20"/>
        <v>0</v>
      </c>
      <c r="L114" s="6">
        <f t="shared" si="21"/>
        <v>0.2</v>
      </c>
      <c r="N114" s="3">
        <v>1</v>
      </c>
      <c r="O114" s="3">
        <v>0.2</v>
      </c>
      <c r="P114" s="4">
        <v>0.5</v>
      </c>
      <c r="Q114" s="5">
        <f t="shared" si="22"/>
        <v>0</v>
      </c>
      <c r="R114" s="6">
        <f t="shared" si="23"/>
        <v>0.3</v>
      </c>
      <c r="T114" s="3">
        <v>1</v>
      </c>
      <c r="U114" s="3">
        <v>0.3</v>
      </c>
      <c r="V114" s="4">
        <v>0.5</v>
      </c>
      <c r="W114" s="5">
        <f t="shared" si="24"/>
        <v>0</v>
      </c>
      <c r="X114" s="6">
        <f t="shared" si="25"/>
        <v>0.2</v>
      </c>
      <c r="Z114" s="3">
        <v>1</v>
      </c>
      <c r="AA114" s="3">
        <v>0.5</v>
      </c>
      <c r="AB114" s="4">
        <v>0.5</v>
      </c>
      <c r="AC114" s="5">
        <f t="shared" si="26"/>
        <v>0</v>
      </c>
      <c r="AD114" s="6">
        <f t="shared" si="27"/>
        <v>0</v>
      </c>
      <c r="AF114" s="3">
        <v>1</v>
      </c>
      <c r="AG114" s="3">
        <v>0.7</v>
      </c>
      <c r="AH114" s="4">
        <v>0.5</v>
      </c>
      <c r="AI114" s="5">
        <f t="shared" si="28"/>
        <v>7.999999999999996E-2</v>
      </c>
      <c r="AJ114" s="6">
        <f t="shared" si="29"/>
        <v>0.12</v>
      </c>
      <c r="AL114" s="3">
        <v>1</v>
      </c>
      <c r="AM114" s="3">
        <v>0.8</v>
      </c>
      <c r="AN114" s="4">
        <v>0.5</v>
      </c>
      <c r="AO114" s="5">
        <f t="shared" si="30"/>
        <v>0.18000000000000005</v>
      </c>
      <c r="AP114" s="6">
        <f t="shared" si="31"/>
        <v>0.12</v>
      </c>
      <c r="AR114" s="3">
        <v>1</v>
      </c>
      <c r="AS114" s="3">
        <v>0.8</v>
      </c>
      <c r="AT114" s="4">
        <v>0.7</v>
      </c>
      <c r="AU114" s="5">
        <f t="shared" si="32"/>
        <v>7.1428571428571494E-2</v>
      </c>
      <c r="AV114" s="6">
        <f t="shared" si="33"/>
        <v>2.8571428571428595E-2</v>
      </c>
      <c r="AX114" s="3">
        <v>1</v>
      </c>
      <c r="AY114" s="3">
        <v>0.8</v>
      </c>
      <c r="AZ114" s="4">
        <v>0.8</v>
      </c>
      <c r="BA114" s="5">
        <f t="shared" si="34"/>
        <v>0</v>
      </c>
      <c r="BB114" s="6">
        <f t="shared" si="35"/>
        <v>0</v>
      </c>
    </row>
  </sheetData>
  <conditionalFormatting sqref="D14:D114">
    <cfRule type="dataBar" priority="67">
      <dataBar>
        <cfvo type="min"/>
        <cfvo type="max"/>
        <color rgb="FFFFB628"/>
      </dataBar>
      <extLst>
        <ext xmlns:x14="http://schemas.microsoft.com/office/spreadsheetml/2009/9/main" uri="{B025F937-C7B1-47D3-B67F-A62EFF666E3E}">
          <x14:id>{B4130672-F0D5-4B81-9850-72B303262DAF}</x14:id>
        </ext>
      </extLst>
    </cfRule>
  </conditionalFormatting>
  <conditionalFormatting sqref="C14:C114">
    <cfRule type="dataBar" priority="66">
      <dataBar>
        <cfvo type="min"/>
        <cfvo type="max"/>
        <color rgb="FF63C384"/>
      </dataBar>
      <extLst>
        <ext xmlns:x14="http://schemas.microsoft.com/office/spreadsheetml/2009/9/main" uri="{B025F937-C7B1-47D3-B67F-A62EFF666E3E}">
          <x14:id>{9F0B9F8C-4370-46DD-AB4A-FB48AF177DEC}</x14:id>
        </ext>
      </extLst>
    </cfRule>
  </conditionalFormatting>
  <conditionalFormatting sqref="B14:B114">
    <cfRule type="cellIs" dxfId="8" priority="65" operator="lessThan">
      <formula>0</formula>
    </cfRule>
  </conditionalFormatting>
  <conditionalFormatting sqref="E14:E114">
    <cfRule type="dataBar" priority="64">
      <dataBar>
        <cfvo type="formula" val="-0.3"/>
        <cfvo type="num" val="0.3"/>
        <color rgb="FF63C384"/>
      </dataBar>
      <extLst>
        <ext xmlns:x14="http://schemas.microsoft.com/office/spreadsheetml/2009/9/main" uri="{B025F937-C7B1-47D3-B67F-A62EFF666E3E}">
          <x14:id>{9C6AEC43-011F-48DC-9366-224B4720F3A2}</x14:id>
        </ext>
      </extLst>
    </cfRule>
  </conditionalFormatting>
  <conditionalFormatting sqref="J14:J114">
    <cfRule type="dataBar" priority="36">
      <dataBar>
        <cfvo type="min"/>
        <cfvo type="max"/>
        <color rgb="FFFFB628"/>
      </dataBar>
      <extLst>
        <ext xmlns:x14="http://schemas.microsoft.com/office/spreadsheetml/2009/9/main" uri="{B025F937-C7B1-47D3-B67F-A62EFF666E3E}">
          <x14:id>{0E80C691-00A4-4A18-80E9-36CE07BED155}</x14:id>
        </ext>
      </extLst>
    </cfRule>
  </conditionalFormatting>
  <conditionalFormatting sqref="I14:I114">
    <cfRule type="dataBar" priority="35">
      <dataBar>
        <cfvo type="min"/>
        <cfvo type="max"/>
        <color rgb="FF63C384"/>
      </dataBar>
      <extLst>
        <ext xmlns:x14="http://schemas.microsoft.com/office/spreadsheetml/2009/9/main" uri="{B025F937-C7B1-47D3-B67F-A62EFF666E3E}">
          <x14:id>{8E223849-97D8-4C8E-8F1B-A1404010B25A}</x14:id>
        </ext>
      </extLst>
    </cfRule>
  </conditionalFormatting>
  <conditionalFormatting sqref="H14:H114">
    <cfRule type="cellIs" dxfId="7" priority="34" operator="lessThan">
      <formula>0</formula>
    </cfRule>
  </conditionalFormatting>
  <conditionalFormatting sqref="K14:K114">
    <cfRule type="dataBar" priority="33">
      <dataBar>
        <cfvo type="formula" val="-0.3"/>
        <cfvo type="num" val="0.3"/>
        <color rgb="FF63C384"/>
      </dataBar>
      <extLst>
        <ext xmlns:x14="http://schemas.microsoft.com/office/spreadsheetml/2009/9/main" uri="{B025F937-C7B1-47D3-B67F-A62EFF666E3E}">
          <x14:id>{F312FD8B-E6F1-4073-B542-B46248DE8EC0}</x14:id>
        </ext>
      </extLst>
    </cfRule>
  </conditionalFormatting>
  <conditionalFormatting sqref="P14:P114">
    <cfRule type="dataBar" priority="32">
      <dataBar>
        <cfvo type="min"/>
        <cfvo type="max"/>
        <color rgb="FFFFB628"/>
      </dataBar>
      <extLst>
        <ext xmlns:x14="http://schemas.microsoft.com/office/spreadsheetml/2009/9/main" uri="{B025F937-C7B1-47D3-B67F-A62EFF666E3E}">
          <x14:id>{D6BE2843-C1E5-4C3F-9B01-634EF059DE6C}</x14:id>
        </ext>
      </extLst>
    </cfRule>
  </conditionalFormatting>
  <conditionalFormatting sqref="O14:O114">
    <cfRule type="dataBar" priority="31">
      <dataBar>
        <cfvo type="min"/>
        <cfvo type="max"/>
        <color rgb="FF63C384"/>
      </dataBar>
      <extLst>
        <ext xmlns:x14="http://schemas.microsoft.com/office/spreadsheetml/2009/9/main" uri="{B025F937-C7B1-47D3-B67F-A62EFF666E3E}">
          <x14:id>{824F6628-4218-40BB-9FF1-2249E796A294}</x14:id>
        </ext>
      </extLst>
    </cfRule>
  </conditionalFormatting>
  <conditionalFormatting sqref="N14:N114">
    <cfRule type="cellIs" dxfId="6" priority="30" operator="lessThan">
      <formula>0</formula>
    </cfRule>
  </conditionalFormatting>
  <conditionalFormatting sqref="Q14:Q114">
    <cfRule type="dataBar" priority="29">
      <dataBar>
        <cfvo type="formula" val="-0.3"/>
        <cfvo type="num" val="0.3"/>
        <color rgb="FF63C384"/>
      </dataBar>
      <extLst>
        <ext xmlns:x14="http://schemas.microsoft.com/office/spreadsheetml/2009/9/main" uri="{B025F937-C7B1-47D3-B67F-A62EFF666E3E}">
          <x14:id>{48C9672A-79D9-4F58-9810-3AE00631B26A}</x14:id>
        </ext>
      </extLst>
    </cfRule>
  </conditionalFormatting>
  <conditionalFormatting sqref="V14:V114">
    <cfRule type="dataBar" priority="28">
      <dataBar>
        <cfvo type="min"/>
        <cfvo type="max"/>
        <color rgb="FFFFB628"/>
      </dataBar>
      <extLst>
        <ext xmlns:x14="http://schemas.microsoft.com/office/spreadsheetml/2009/9/main" uri="{B025F937-C7B1-47D3-B67F-A62EFF666E3E}">
          <x14:id>{C4E7C2CA-631C-49CF-B65F-181DB467F642}</x14:id>
        </ext>
      </extLst>
    </cfRule>
  </conditionalFormatting>
  <conditionalFormatting sqref="U14:U114">
    <cfRule type="dataBar" priority="27">
      <dataBar>
        <cfvo type="min"/>
        <cfvo type="max"/>
        <color rgb="FF63C384"/>
      </dataBar>
      <extLst>
        <ext xmlns:x14="http://schemas.microsoft.com/office/spreadsheetml/2009/9/main" uri="{B025F937-C7B1-47D3-B67F-A62EFF666E3E}">
          <x14:id>{328F3518-4DC2-4F8C-8C5F-8F93B170E2AC}</x14:id>
        </ext>
      </extLst>
    </cfRule>
  </conditionalFormatting>
  <conditionalFormatting sqref="T14:T114">
    <cfRule type="cellIs" dxfId="5" priority="26" operator="lessThan">
      <formula>0</formula>
    </cfRule>
  </conditionalFormatting>
  <conditionalFormatting sqref="W14:W114">
    <cfRule type="dataBar" priority="25">
      <dataBar>
        <cfvo type="formula" val="-0.3"/>
        <cfvo type="num" val="0.3"/>
        <color rgb="FF63C384"/>
      </dataBar>
      <extLst>
        <ext xmlns:x14="http://schemas.microsoft.com/office/spreadsheetml/2009/9/main" uri="{B025F937-C7B1-47D3-B67F-A62EFF666E3E}">
          <x14:id>{620553F0-9A0C-4AA3-8CB9-8C05DC774412}</x14:id>
        </ext>
      </extLst>
    </cfRule>
  </conditionalFormatting>
  <conditionalFormatting sqref="AB14:AB114">
    <cfRule type="dataBar" priority="20">
      <dataBar>
        <cfvo type="min"/>
        <cfvo type="max"/>
        <color rgb="FFFFB628"/>
      </dataBar>
      <extLst>
        <ext xmlns:x14="http://schemas.microsoft.com/office/spreadsheetml/2009/9/main" uri="{B025F937-C7B1-47D3-B67F-A62EFF666E3E}">
          <x14:id>{91E9EA8A-5875-4DF7-9817-EDD6A44E15DA}</x14:id>
        </ext>
      </extLst>
    </cfRule>
  </conditionalFormatting>
  <conditionalFormatting sqref="AA14:AA114">
    <cfRule type="dataBar" priority="19">
      <dataBar>
        <cfvo type="min"/>
        <cfvo type="max"/>
        <color rgb="FF63C384"/>
      </dataBar>
      <extLst>
        <ext xmlns:x14="http://schemas.microsoft.com/office/spreadsheetml/2009/9/main" uri="{B025F937-C7B1-47D3-B67F-A62EFF666E3E}">
          <x14:id>{26546457-5C9C-40A8-9092-0643F31E2461}</x14:id>
        </ext>
      </extLst>
    </cfRule>
  </conditionalFormatting>
  <conditionalFormatting sqref="Z14:Z114">
    <cfRule type="cellIs" dxfId="4" priority="18" operator="lessThan">
      <formula>0</formula>
    </cfRule>
  </conditionalFormatting>
  <conditionalFormatting sqref="AC14:AC114">
    <cfRule type="dataBar" priority="17">
      <dataBar>
        <cfvo type="formula" val="-0.3"/>
        <cfvo type="num" val="0.3"/>
        <color rgb="FF63C384"/>
      </dataBar>
      <extLst>
        <ext xmlns:x14="http://schemas.microsoft.com/office/spreadsheetml/2009/9/main" uri="{B025F937-C7B1-47D3-B67F-A62EFF666E3E}">
          <x14:id>{EB620114-F17D-4A9E-A31F-6441FD181DEB}</x14:id>
        </ext>
      </extLst>
    </cfRule>
  </conditionalFormatting>
  <conditionalFormatting sqref="AH14:AH114">
    <cfRule type="dataBar" priority="16">
      <dataBar>
        <cfvo type="min"/>
        <cfvo type="max"/>
        <color rgb="FFFFB628"/>
      </dataBar>
      <extLst>
        <ext xmlns:x14="http://schemas.microsoft.com/office/spreadsheetml/2009/9/main" uri="{B025F937-C7B1-47D3-B67F-A62EFF666E3E}">
          <x14:id>{7133E86F-277C-478F-A04D-4E7C0531F459}</x14:id>
        </ext>
      </extLst>
    </cfRule>
  </conditionalFormatting>
  <conditionalFormatting sqref="AG14:AG114">
    <cfRule type="dataBar" priority="15">
      <dataBar>
        <cfvo type="min"/>
        <cfvo type="max"/>
        <color rgb="FF63C384"/>
      </dataBar>
      <extLst>
        <ext xmlns:x14="http://schemas.microsoft.com/office/spreadsheetml/2009/9/main" uri="{B025F937-C7B1-47D3-B67F-A62EFF666E3E}">
          <x14:id>{C806FC1F-6282-45AB-85F4-D87B202B4068}</x14:id>
        </ext>
      </extLst>
    </cfRule>
  </conditionalFormatting>
  <conditionalFormatting sqref="AF14:AF114">
    <cfRule type="cellIs" dxfId="3" priority="14" operator="lessThan">
      <formula>0</formula>
    </cfRule>
  </conditionalFormatting>
  <conditionalFormatting sqref="AI14:AI114">
    <cfRule type="dataBar" priority="13">
      <dataBar>
        <cfvo type="formula" val="-0.3"/>
        <cfvo type="num" val="0.3"/>
        <color rgb="FF63C384"/>
      </dataBar>
      <extLst>
        <ext xmlns:x14="http://schemas.microsoft.com/office/spreadsheetml/2009/9/main" uri="{B025F937-C7B1-47D3-B67F-A62EFF666E3E}">
          <x14:id>{A7DC25AC-381D-414B-AF8A-73B1D7361CF5}</x14:id>
        </ext>
      </extLst>
    </cfRule>
  </conditionalFormatting>
  <conditionalFormatting sqref="AN14:AN114">
    <cfRule type="dataBar" priority="12">
      <dataBar>
        <cfvo type="min"/>
        <cfvo type="max"/>
        <color rgb="FFFFB628"/>
      </dataBar>
      <extLst>
        <ext xmlns:x14="http://schemas.microsoft.com/office/spreadsheetml/2009/9/main" uri="{B025F937-C7B1-47D3-B67F-A62EFF666E3E}">
          <x14:id>{82142266-4AC8-49DB-B019-88776319191B}</x14:id>
        </ext>
      </extLst>
    </cfRule>
  </conditionalFormatting>
  <conditionalFormatting sqref="AM14:AM114">
    <cfRule type="dataBar" priority="11">
      <dataBar>
        <cfvo type="min"/>
        <cfvo type="max"/>
        <color rgb="FF63C384"/>
      </dataBar>
      <extLst>
        <ext xmlns:x14="http://schemas.microsoft.com/office/spreadsheetml/2009/9/main" uri="{B025F937-C7B1-47D3-B67F-A62EFF666E3E}">
          <x14:id>{866032D2-9709-4BAF-AE8C-BCF033C3B059}</x14:id>
        </ext>
      </extLst>
    </cfRule>
  </conditionalFormatting>
  <conditionalFormatting sqref="AL14:AL114">
    <cfRule type="cellIs" dxfId="2" priority="10" operator="lessThan">
      <formula>0</formula>
    </cfRule>
  </conditionalFormatting>
  <conditionalFormatting sqref="AO14:AO114">
    <cfRule type="dataBar" priority="9">
      <dataBar>
        <cfvo type="formula" val="-0.3"/>
        <cfvo type="num" val="0.3"/>
        <color rgb="FF63C384"/>
      </dataBar>
      <extLst>
        <ext xmlns:x14="http://schemas.microsoft.com/office/spreadsheetml/2009/9/main" uri="{B025F937-C7B1-47D3-B67F-A62EFF666E3E}">
          <x14:id>{680F992B-8D98-456B-8A8A-538DFE7766D8}</x14:id>
        </ext>
      </extLst>
    </cfRule>
  </conditionalFormatting>
  <conditionalFormatting sqref="AT14:AT114">
    <cfRule type="dataBar" priority="8">
      <dataBar>
        <cfvo type="min"/>
        <cfvo type="max"/>
        <color rgb="FFFFB628"/>
      </dataBar>
      <extLst>
        <ext xmlns:x14="http://schemas.microsoft.com/office/spreadsheetml/2009/9/main" uri="{B025F937-C7B1-47D3-B67F-A62EFF666E3E}">
          <x14:id>{A4EC7C78-7F2D-4C84-A6E7-90BC9AF4E417}</x14:id>
        </ext>
      </extLst>
    </cfRule>
  </conditionalFormatting>
  <conditionalFormatting sqref="AS14:AS114">
    <cfRule type="dataBar" priority="7">
      <dataBar>
        <cfvo type="min"/>
        <cfvo type="max"/>
        <color rgb="FF63C384"/>
      </dataBar>
      <extLst>
        <ext xmlns:x14="http://schemas.microsoft.com/office/spreadsheetml/2009/9/main" uri="{B025F937-C7B1-47D3-B67F-A62EFF666E3E}">
          <x14:id>{214BD169-4536-44EC-8157-9794CFBC9CB3}</x14:id>
        </ext>
      </extLst>
    </cfRule>
  </conditionalFormatting>
  <conditionalFormatting sqref="AR14:AR114">
    <cfRule type="cellIs" dxfId="1" priority="6" operator="lessThan">
      <formula>0</formula>
    </cfRule>
  </conditionalFormatting>
  <conditionalFormatting sqref="AU14:AU114">
    <cfRule type="dataBar" priority="5">
      <dataBar>
        <cfvo type="formula" val="-0.3"/>
        <cfvo type="num" val="0.3"/>
        <color rgb="FF63C384"/>
      </dataBar>
      <extLst>
        <ext xmlns:x14="http://schemas.microsoft.com/office/spreadsheetml/2009/9/main" uri="{B025F937-C7B1-47D3-B67F-A62EFF666E3E}">
          <x14:id>{D2A9FDF6-74CC-4F56-8C03-A2B4DEF4AE20}</x14:id>
        </ext>
      </extLst>
    </cfRule>
  </conditionalFormatting>
  <conditionalFormatting sqref="AZ14:AZ114">
    <cfRule type="dataBar" priority="4">
      <dataBar>
        <cfvo type="min"/>
        <cfvo type="max"/>
        <color rgb="FFFFB628"/>
      </dataBar>
      <extLst>
        <ext xmlns:x14="http://schemas.microsoft.com/office/spreadsheetml/2009/9/main" uri="{B025F937-C7B1-47D3-B67F-A62EFF666E3E}">
          <x14:id>{BC02E190-7510-4814-A608-42CD67382EF4}</x14:id>
        </ext>
      </extLst>
    </cfRule>
  </conditionalFormatting>
  <conditionalFormatting sqref="AY14:AY114">
    <cfRule type="dataBar" priority="3">
      <dataBar>
        <cfvo type="min"/>
        <cfvo type="max"/>
        <color rgb="FF63C384"/>
      </dataBar>
      <extLst>
        <ext xmlns:x14="http://schemas.microsoft.com/office/spreadsheetml/2009/9/main" uri="{B025F937-C7B1-47D3-B67F-A62EFF666E3E}">
          <x14:id>{3102767D-1DFF-43E3-9686-F98F254CB427}</x14:id>
        </ext>
      </extLst>
    </cfRule>
  </conditionalFormatting>
  <conditionalFormatting sqref="AX14:AX114">
    <cfRule type="cellIs" dxfId="0" priority="2" operator="lessThan">
      <formula>0</formula>
    </cfRule>
  </conditionalFormatting>
  <conditionalFormatting sqref="BA14:BA114">
    <cfRule type="dataBar" priority="1">
      <dataBar>
        <cfvo type="formula" val="-0.3"/>
        <cfvo type="num" val="0.3"/>
        <color rgb="FF63C384"/>
      </dataBar>
      <extLst>
        <ext xmlns:x14="http://schemas.microsoft.com/office/spreadsheetml/2009/9/main" uri="{B025F937-C7B1-47D3-B67F-A62EFF666E3E}">
          <x14:id>{37F0A5DE-C6F7-4DB4-8BBE-8FB004413D41}</x14:id>
        </ext>
      </extLst>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B4130672-F0D5-4B81-9850-72B303262DAF}">
            <x14:dataBar minLength="0" maxLength="100" gradient="0">
              <x14:cfvo type="autoMin"/>
              <x14:cfvo type="autoMax"/>
              <x14:negativeFillColor rgb="FFFF0000"/>
              <x14:axisColor rgb="FF000000"/>
            </x14:dataBar>
          </x14:cfRule>
          <xm:sqref>D14:D114</xm:sqref>
        </x14:conditionalFormatting>
        <x14:conditionalFormatting xmlns:xm="http://schemas.microsoft.com/office/excel/2006/main">
          <x14:cfRule type="dataBar" id="{9F0B9F8C-4370-46DD-AB4A-FB48AF177DEC}">
            <x14:dataBar minLength="0" maxLength="100" gradient="0">
              <x14:cfvo type="autoMin"/>
              <x14:cfvo type="autoMax"/>
              <x14:negativeFillColor rgb="FFFF0000"/>
              <x14:axisColor rgb="FF000000"/>
            </x14:dataBar>
          </x14:cfRule>
          <xm:sqref>C14:C114</xm:sqref>
        </x14:conditionalFormatting>
        <x14:conditionalFormatting xmlns:xm="http://schemas.microsoft.com/office/excel/2006/main">
          <x14:cfRule type="dataBar" id="{9C6AEC43-011F-48DC-9366-224B4720F3A2}">
            <x14:dataBar minLength="0" maxLength="100" gradient="0" direction="leftToRight">
              <x14:cfvo type="formula">
                <xm:f>-0.3</xm:f>
              </x14:cfvo>
              <x14:cfvo type="num">
                <xm:f>0.3</xm:f>
              </x14:cfvo>
              <x14:negativeFillColor rgb="FFFFC000"/>
              <x14:axisColor rgb="FF000000"/>
            </x14:dataBar>
          </x14:cfRule>
          <xm:sqref>E14:E114</xm:sqref>
        </x14:conditionalFormatting>
        <x14:conditionalFormatting xmlns:xm="http://schemas.microsoft.com/office/excel/2006/main">
          <x14:cfRule type="dataBar" id="{0E80C691-00A4-4A18-80E9-36CE07BED155}">
            <x14:dataBar minLength="0" maxLength="100" gradient="0">
              <x14:cfvo type="autoMin"/>
              <x14:cfvo type="autoMax"/>
              <x14:negativeFillColor rgb="FFFF0000"/>
              <x14:axisColor rgb="FF000000"/>
            </x14:dataBar>
          </x14:cfRule>
          <xm:sqref>J14:J114</xm:sqref>
        </x14:conditionalFormatting>
        <x14:conditionalFormatting xmlns:xm="http://schemas.microsoft.com/office/excel/2006/main">
          <x14:cfRule type="dataBar" id="{8E223849-97D8-4C8E-8F1B-A1404010B25A}">
            <x14:dataBar minLength="0" maxLength="100" gradient="0">
              <x14:cfvo type="autoMin"/>
              <x14:cfvo type="autoMax"/>
              <x14:negativeFillColor rgb="FFFF0000"/>
              <x14:axisColor rgb="FF000000"/>
            </x14:dataBar>
          </x14:cfRule>
          <xm:sqref>I14:I114</xm:sqref>
        </x14:conditionalFormatting>
        <x14:conditionalFormatting xmlns:xm="http://schemas.microsoft.com/office/excel/2006/main">
          <x14:cfRule type="dataBar" id="{F312FD8B-E6F1-4073-B542-B46248DE8EC0}">
            <x14:dataBar minLength="0" maxLength="100" gradient="0" direction="leftToRight">
              <x14:cfvo type="formula">
                <xm:f>-0.3</xm:f>
              </x14:cfvo>
              <x14:cfvo type="num">
                <xm:f>0.3</xm:f>
              </x14:cfvo>
              <x14:negativeFillColor rgb="FFFFC000"/>
              <x14:axisColor rgb="FF000000"/>
            </x14:dataBar>
          </x14:cfRule>
          <xm:sqref>K14:K114</xm:sqref>
        </x14:conditionalFormatting>
        <x14:conditionalFormatting xmlns:xm="http://schemas.microsoft.com/office/excel/2006/main">
          <x14:cfRule type="dataBar" id="{D6BE2843-C1E5-4C3F-9B01-634EF059DE6C}">
            <x14:dataBar minLength="0" maxLength="100" gradient="0">
              <x14:cfvo type="autoMin"/>
              <x14:cfvo type="autoMax"/>
              <x14:negativeFillColor rgb="FFFF0000"/>
              <x14:axisColor rgb="FF000000"/>
            </x14:dataBar>
          </x14:cfRule>
          <xm:sqref>P14:P114</xm:sqref>
        </x14:conditionalFormatting>
        <x14:conditionalFormatting xmlns:xm="http://schemas.microsoft.com/office/excel/2006/main">
          <x14:cfRule type="dataBar" id="{824F6628-4218-40BB-9FF1-2249E796A294}">
            <x14:dataBar minLength="0" maxLength="100" gradient="0">
              <x14:cfvo type="autoMin"/>
              <x14:cfvo type="autoMax"/>
              <x14:negativeFillColor rgb="FFFF0000"/>
              <x14:axisColor rgb="FF000000"/>
            </x14:dataBar>
          </x14:cfRule>
          <xm:sqref>O14:O114</xm:sqref>
        </x14:conditionalFormatting>
        <x14:conditionalFormatting xmlns:xm="http://schemas.microsoft.com/office/excel/2006/main">
          <x14:cfRule type="dataBar" id="{48C9672A-79D9-4F58-9810-3AE00631B26A}">
            <x14:dataBar minLength="0" maxLength="100" gradient="0" direction="leftToRight">
              <x14:cfvo type="formula">
                <xm:f>-0.3</xm:f>
              </x14:cfvo>
              <x14:cfvo type="num">
                <xm:f>0.3</xm:f>
              </x14:cfvo>
              <x14:negativeFillColor rgb="FFFFC000"/>
              <x14:axisColor rgb="FF000000"/>
            </x14:dataBar>
          </x14:cfRule>
          <xm:sqref>Q14:Q114</xm:sqref>
        </x14:conditionalFormatting>
        <x14:conditionalFormatting xmlns:xm="http://schemas.microsoft.com/office/excel/2006/main">
          <x14:cfRule type="dataBar" id="{C4E7C2CA-631C-49CF-B65F-181DB467F642}">
            <x14:dataBar minLength="0" maxLength="100" gradient="0">
              <x14:cfvo type="autoMin"/>
              <x14:cfvo type="autoMax"/>
              <x14:negativeFillColor rgb="FFFF0000"/>
              <x14:axisColor rgb="FF000000"/>
            </x14:dataBar>
          </x14:cfRule>
          <xm:sqref>V14:V114</xm:sqref>
        </x14:conditionalFormatting>
        <x14:conditionalFormatting xmlns:xm="http://schemas.microsoft.com/office/excel/2006/main">
          <x14:cfRule type="dataBar" id="{328F3518-4DC2-4F8C-8C5F-8F93B170E2AC}">
            <x14:dataBar minLength="0" maxLength="100" gradient="0">
              <x14:cfvo type="autoMin"/>
              <x14:cfvo type="autoMax"/>
              <x14:negativeFillColor rgb="FFFF0000"/>
              <x14:axisColor rgb="FF000000"/>
            </x14:dataBar>
          </x14:cfRule>
          <xm:sqref>U14:U114</xm:sqref>
        </x14:conditionalFormatting>
        <x14:conditionalFormatting xmlns:xm="http://schemas.microsoft.com/office/excel/2006/main">
          <x14:cfRule type="dataBar" id="{620553F0-9A0C-4AA3-8CB9-8C05DC774412}">
            <x14:dataBar minLength="0" maxLength="100" gradient="0" direction="leftToRight">
              <x14:cfvo type="formula">
                <xm:f>-0.3</xm:f>
              </x14:cfvo>
              <x14:cfvo type="num">
                <xm:f>0.3</xm:f>
              </x14:cfvo>
              <x14:negativeFillColor rgb="FFFFC000"/>
              <x14:axisColor rgb="FF000000"/>
            </x14:dataBar>
          </x14:cfRule>
          <xm:sqref>W14:W114</xm:sqref>
        </x14:conditionalFormatting>
        <x14:conditionalFormatting xmlns:xm="http://schemas.microsoft.com/office/excel/2006/main">
          <x14:cfRule type="dataBar" id="{91E9EA8A-5875-4DF7-9817-EDD6A44E15DA}">
            <x14:dataBar minLength="0" maxLength="100" gradient="0">
              <x14:cfvo type="autoMin"/>
              <x14:cfvo type="autoMax"/>
              <x14:negativeFillColor rgb="FFFF0000"/>
              <x14:axisColor rgb="FF000000"/>
            </x14:dataBar>
          </x14:cfRule>
          <xm:sqref>AB14:AB114</xm:sqref>
        </x14:conditionalFormatting>
        <x14:conditionalFormatting xmlns:xm="http://schemas.microsoft.com/office/excel/2006/main">
          <x14:cfRule type="dataBar" id="{26546457-5C9C-40A8-9092-0643F31E2461}">
            <x14:dataBar minLength="0" maxLength="100" gradient="0">
              <x14:cfvo type="autoMin"/>
              <x14:cfvo type="autoMax"/>
              <x14:negativeFillColor rgb="FFFF0000"/>
              <x14:axisColor rgb="FF000000"/>
            </x14:dataBar>
          </x14:cfRule>
          <xm:sqref>AA14:AA114</xm:sqref>
        </x14:conditionalFormatting>
        <x14:conditionalFormatting xmlns:xm="http://schemas.microsoft.com/office/excel/2006/main">
          <x14:cfRule type="dataBar" id="{EB620114-F17D-4A9E-A31F-6441FD181DEB}">
            <x14:dataBar minLength="0" maxLength="100" gradient="0" direction="leftToRight">
              <x14:cfvo type="formula">
                <xm:f>-0.3</xm:f>
              </x14:cfvo>
              <x14:cfvo type="num">
                <xm:f>0.3</xm:f>
              </x14:cfvo>
              <x14:negativeFillColor rgb="FFFFC000"/>
              <x14:axisColor rgb="FF000000"/>
            </x14:dataBar>
          </x14:cfRule>
          <xm:sqref>AC14:AC114</xm:sqref>
        </x14:conditionalFormatting>
        <x14:conditionalFormatting xmlns:xm="http://schemas.microsoft.com/office/excel/2006/main">
          <x14:cfRule type="dataBar" id="{7133E86F-277C-478F-A04D-4E7C0531F459}">
            <x14:dataBar minLength="0" maxLength="100" gradient="0">
              <x14:cfvo type="autoMin"/>
              <x14:cfvo type="autoMax"/>
              <x14:negativeFillColor rgb="FFFF0000"/>
              <x14:axisColor rgb="FF000000"/>
            </x14:dataBar>
          </x14:cfRule>
          <xm:sqref>AH14:AH114</xm:sqref>
        </x14:conditionalFormatting>
        <x14:conditionalFormatting xmlns:xm="http://schemas.microsoft.com/office/excel/2006/main">
          <x14:cfRule type="dataBar" id="{C806FC1F-6282-45AB-85F4-D87B202B4068}">
            <x14:dataBar minLength="0" maxLength="100" gradient="0">
              <x14:cfvo type="autoMin"/>
              <x14:cfvo type="autoMax"/>
              <x14:negativeFillColor rgb="FFFF0000"/>
              <x14:axisColor rgb="FF000000"/>
            </x14:dataBar>
          </x14:cfRule>
          <xm:sqref>AG14:AG114</xm:sqref>
        </x14:conditionalFormatting>
        <x14:conditionalFormatting xmlns:xm="http://schemas.microsoft.com/office/excel/2006/main">
          <x14:cfRule type="dataBar" id="{A7DC25AC-381D-414B-AF8A-73B1D7361CF5}">
            <x14:dataBar minLength="0" maxLength="100" gradient="0" direction="leftToRight">
              <x14:cfvo type="formula">
                <xm:f>-0.3</xm:f>
              </x14:cfvo>
              <x14:cfvo type="num">
                <xm:f>0.3</xm:f>
              </x14:cfvo>
              <x14:negativeFillColor rgb="FFFFC000"/>
              <x14:axisColor rgb="FF000000"/>
            </x14:dataBar>
          </x14:cfRule>
          <xm:sqref>AI14:AI114</xm:sqref>
        </x14:conditionalFormatting>
        <x14:conditionalFormatting xmlns:xm="http://schemas.microsoft.com/office/excel/2006/main">
          <x14:cfRule type="dataBar" id="{82142266-4AC8-49DB-B019-88776319191B}">
            <x14:dataBar minLength="0" maxLength="100" gradient="0">
              <x14:cfvo type="autoMin"/>
              <x14:cfvo type="autoMax"/>
              <x14:negativeFillColor rgb="FFFF0000"/>
              <x14:axisColor rgb="FF000000"/>
            </x14:dataBar>
          </x14:cfRule>
          <xm:sqref>AN14:AN114</xm:sqref>
        </x14:conditionalFormatting>
        <x14:conditionalFormatting xmlns:xm="http://schemas.microsoft.com/office/excel/2006/main">
          <x14:cfRule type="dataBar" id="{866032D2-9709-4BAF-AE8C-BCF033C3B059}">
            <x14:dataBar minLength="0" maxLength="100" gradient="0">
              <x14:cfvo type="autoMin"/>
              <x14:cfvo type="autoMax"/>
              <x14:negativeFillColor rgb="FFFF0000"/>
              <x14:axisColor rgb="FF000000"/>
            </x14:dataBar>
          </x14:cfRule>
          <xm:sqref>AM14:AM114</xm:sqref>
        </x14:conditionalFormatting>
        <x14:conditionalFormatting xmlns:xm="http://schemas.microsoft.com/office/excel/2006/main">
          <x14:cfRule type="dataBar" id="{680F992B-8D98-456B-8A8A-538DFE7766D8}">
            <x14:dataBar minLength="0" maxLength="100" gradient="0" direction="leftToRight">
              <x14:cfvo type="formula">
                <xm:f>-0.3</xm:f>
              </x14:cfvo>
              <x14:cfvo type="num">
                <xm:f>0.3</xm:f>
              </x14:cfvo>
              <x14:negativeFillColor rgb="FFFFC000"/>
              <x14:axisColor rgb="FF000000"/>
            </x14:dataBar>
          </x14:cfRule>
          <xm:sqref>AO14:AO114</xm:sqref>
        </x14:conditionalFormatting>
        <x14:conditionalFormatting xmlns:xm="http://schemas.microsoft.com/office/excel/2006/main">
          <x14:cfRule type="dataBar" id="{A4EC7C78-7F2D-4C84-A6E7-90BC9AF4E417}">
            <x14:dataBar minLength="0" maxLength="100" gradient="0">
              <x14:cfvo type="autoMin"/>
              <x14:cfvo type="autoMax"/>
              <x14:negativeFillColor rgb="FFFF0000"/>
              <x14:axisColor rgb="FF000000"/>
            </x14:dataBar>
          </x14:cfRule>
          <xm:sqref>AT14:AT114</xm:sqref>
        </x14:conditionalFormatting>
        <x14:conditionalFormatting xmlns:xm="http://schemas.microsoft.com/office/excel/2006/main">
          <x14:cfRule type="dataBar" id="{214BD169-4536-44EC-8157-9794CFBC9CB3}">
            <x14:dataBar minLength="0" maxLength="100" gradient="0">
              <x14:cfvo type="autoMin"/>
              <x14:cfvo type="autoMax"/>
              <x14:negativeFillColor rgb="FFFF0000"/>
              <x14:axisColor rgb="FF000000"/>
            </x14:dataBar>
          </x14:cfRule>
          <xm:sqref>AS14:AS114</xm:sqref>
        </x14:conditionalFormatting>
        <x14:conditionalFormatting xmlns:xm="http://schemas.microsoft.com/office/excel/2006/main">
          <x14:cfRule type="dataBar" id="{D2A9FDF6-74CC-4F56-8C03-A2B4DEF4AE20}">
            <x14:dataBar minLength="0" maxLength="100" gradient="0" direction="leftToRight">
              <x14:cfvo type="formula">
                <xm:f>-0.3</xm:f>
              </x14:cfvo>
              <x14:cfvo type="num">
                <xm:f>0.3</xm:f>
              </x14:cfvo>
              <x14:negativeFillColor rgb="FFFFC000"/>
              <x14:axisColor rgb="FF000000"/>
            </x14:dataBar>
          </x14:cfRule>
          <xm:sqref>AU14:AU114</xm:sqref>
        </x14:conditionalFormatting>
        <x14:conditionalFormatting xmlns:xm="http://schemas.microsoft.com/office/excel/2006/main">
          <x14:cfRule type="dataBar" id="{BC02E190-7510-4814-A608-42CD67382EF4}">
            <x14:dataBar minLength="0" maxLength="100" gradient="0">
              <x14:cfvo type="autoMin"/>
              <x14:cfvo type="autoMax"/>
              <x14:negativeFillColor rgb="FFFF0000"/>
              <x14:axisColor rgb="FF000000"/>
            </x14:dataBar>
          </x14:cfRule>
          <xm:sqref>AZ14:AZ114</xm:sqref>
        </x14:conditionalFormatting>
        <x14:conditionalFormatting xmlns:xm="http://schemas.microsoft.com/office/excel/2006/main">
          <x14:cfRule type="dataBar" id="{3102767D-1DFF-43E3-9686-F98F254CB427}">
            <x14:dataBar minLength="0" maxLength="100" gradient="0">
              <x14:cfvo type="autoMin"/>
              <x14:cfvo type="autoMax"/>
              <x14:negativeFillColor rgb="FFFF0000"/>
              <x14:axisColor rgb="FF000000"/>
            </x14:dataBar>
          </x14:cfRule>
          <xm:sqref>AY14:AY114</xm:sqref>
        </x14:conditionalFormatting>
        <x14:conditionalFormatting xmlns:xm="http://schemas.microsoft.com/office/excel/2006/main">
          <x14:cfRule type="dataBar" id="{37F0A5DE-C6F7-4DB4-8BBE-8FB004413D41}">
            <x14:dataBar minLength="0" maxLength="100" gradient="0" direction="leftToRight">
              <x14:cfvo type="formula">
                <xm:f>-0.3</xm:f>
              </x14:cfvo>
              <x14:cfvo type="num">
                <xm:f>0.3</xm:f>
              </x14:cfvo>
              <x14:negativeFillColor rgb="FFFFC000"/>
              <x14:axisColor rgb="FF000000"/>
            </x14:dataBar>
          </x14:cfRule>
          <xm:sqref>BA14:BA114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Home</vt:lpstr>
      <vt:lpstr>Policy</vt:lpstr>
      <vt:lpstr>Myers</vt:lpstr>
      <vt:lpstr>KB_Att</vt:lpstr>
      <vt:lpstr>Test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 Jooyafar</dc:creator>
  <cp:lastModifiedBy>Ali Jooyafar</cp:lastModifiedBy>
  <dcterms:created xsi:type="dcterms:W3CDTF">2021-08-11T08:56:11Z</dcterms:created>
  <dcterms:modified xsi:type="dcterms:W3CDTF">2021-09-18T12:21:23Z</dcterms:modified>
</cp:coreProperties>
</file>